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25" activeTab="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rashoda'!$A$1:$L$91</definedName>
    <definedName name="_xlnm.Print_Area" localSheetId="6">'Posebni dio'!$A$1:$G$139</definedName>
    <definedName name="_xlnm.Print_Area" localSheetId="0">SAŽETAK!$B$1:$L$27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5" l="1"/>
  <c r="F13" i="15"/>
  <c r="F12" i="15"/>
  <c r="H10" i="10" l="1"/>
  <c r="H6" i="10"/>
  <c r="G10" i="10"/>
  <c r="G6" i="10"/>
  <c r="C11" i="5"/>
  <c r="C10" i="15" l="1"/>
  <c r="D10" i="15"/>
  <c r="E10" i="15"/>
  <c r="E104" i="15"/>
  <c r="F132" i="15" l="1"/>
  <c r="F131" i="15"/>
  <c r="F130" i="15"/>
  <c r="F128" i="15"/>
  <c r="F124" i="15"/>
  <c r="F123" i="15"/>
  <c r="F122" i="15"/>
  <c r="F111" i="15"/>
  <c r="F109" i="15"/>
  <c r="F108" i="15"/>
  <c r="F100" i="15"/>
  <c r="F98" i="15"/>
  <c r="F97" i="15"/>
  <c r="F92" i="15"/>
  <c r="F82" i="15"/>
  <c r="F75" i="15"/>
  <c r="F72" i="15"/>
  <c r="F71" i="15"/>
  <c r="F70" i="15"/>
  <c r="F58" i="15"/>
  <c r="F53" i="15"/>
  <c r="F52" i="15"/>
  <c r="F43" i="15"/>
  <c r="F34" i="15"/>
  <c r="F27" i="15"/>
  <c r="F23" i="15"/>
  <c r="F19" i="15"/>
  <c r="F17" i="15"/>
  <c r="F14" i="15"/>
  <c r="G12" i="1"/>
  <c r="H12" i="1"/>
  <c r="I12" i="1"/>
  <c r="J12" i="1"/>
  <c r="L12" i="1" s="1"/>
  <c r="G15" i="1"/>
  <c r="H15" i="1"/>
  <c r="I15" i="1"/>
  <c r="J15" i="1"/>
  <c r="I16" i="1"/>
  <c r="J16" i="1" l="1"/>
  <c r="K12" i="1"/>
  <c r="H16" i="1"/>
  <c r="G16" i="1"/>
  <c r="L15" i="1"/>
  <c r="K15" i="1"/>
  <c r="H26" i="1"/>
  <c r="I26" i="1"/>
  <c r="I27" i="1" s="1"/>
  <c r="J26" i="1"/>
  <c r="G26" i="1"/>
  <c r="H23" i="1"/>
  <c r="I23" i="1"/>
  <c r="J23" i="1"/>
  <c r="K23" i="1" s="1"/>
  <c r="G23" i="1"/>
  <c r="L26" i="1" l="1"/>
  <c r="K16" i="1"/>
  <c r="L16" i="1"/>
  <c r="K26" i="1"/>
  <c r="H27" i="1"/>
  <c r="L23" i="1"/>
  <c r="J27" i="1"/>
  <c r="L27" i="1" s="1"/>
  <c r="G27" i="1"/>
  <c r="F139" i="15"/>
  <c r="E136" i="15"/>
  <c r="F136" i="15" s="1"/>
  <c r="D136" i="15"/>
  <c r="C136" i="15"/>
  <c r="D135" i="15"/>
  <c r="C135" i="15"/>
  <c r="D134" i="15"/>
  <c r="C134" i="15"/>
  <c r="E132" i="15"/>
  <c r="D132" i="15"/>
  <c r="C132" i="15"/>
  <c r="E131" i="15"/>
  <c r="D131" i="15"/>
  <c r="C131" i="15"/>
  <c r="E130" i="15"/>
  <c r="D130" i="15"/>
  <c r="C130" i="15"/>
  <c r="E128" i="15"/>
  <c r="D128" i="15"/>
  <c r="C128" i="15"/>
  <c r="E124" i="15"/>
  <c r="D124" i="15"/>
  <c r="C124" i="15"/>
  <c r="E123" i="15"/>
  <c r="D123" i="15"/>
  <c r="C123" i="15"/>
  <c r="E122" i="15"/>
  <c r="D122" i="15"/>
  <c r="C122" i="15"/>
  <c r="F121" i="15"/>
  <c r="E119" i="15"/>
  <c r="F119" i="15" s="1"/>
  <c r="D119" i="15"/>
  <c r="C119" i="15"/>
  <c r="E118" i="15"/>
  <c r="F118" i="15" s="1"/>
  <c r="D118" i="15"/>
  <c r="C118" i="15"/>
  <c r="E115" i="15"/>
  <c r="F115" i="15" s="1"/>
  <c r="D115" i="15"/>
  <c r="C115" i="15"/>
  <c r="D114" i="15"/>
  <c r="C114" i="15"/>
  <c r="D113" i="15"/>
  <c r="C113" i="15"/>
  <c r="E111" i="15"/>
  <c r="D111" i="15"/>
  <c r="C111" i="15"/>
  <c r="E109" i="15"/>
  <c r="D109" i="15"/>
  <c r="C109" i="15"/>
  <c r="E108" i="15"/>
  <c r="D108" i="15"/>
  <c r="C108" i="15"/>
  <c r="F104" i="15"/>
  <c r="D104" i="15"/>
  <c r="C104" i="15"/>
  <c r="D103" i="15"/>
  <c r="C103" i="15"/>
  <c r="D102" i="15"/>
  <c r="C102" i="15"/>
  <c r="E100" i="15"/>
  <c r="D100" i="15"/>
  <c r="C100" i="15"/>
  <c r="E98" i="15"/>
  <c r="D98" i="15"/>
  <c r="C98" i="15"/>
  <c r="E97" i="15"/>
  <c r="D97" i="15"/>
  <c r="C97" i="15"/>
  <c r="E92" i="15"/>
  <c r="D92" i="15"/>
  <c r="C92" i="15"/>
  <c r="E82" i="15"/>
  <c r="D82" i="15"/>
  <c r="C82" i="15"/>
  <c r="E75" i="15"/>
  <c r="D75" i="15"/>
  <c r="C75" i="15"/>
  <c r="E72" i="15"/>
  <c r="D72" i="15"/>
  <c r="C72" i="15"/>
  <c r="E71" i="15"/>
  <c r="D71" i="15"/>
  <c r="C71" i="15"/>
  <c r="E70" i="15"/>
  <c r="D70" i="15"/>
  <c r="C70" i="15"/>
  <c r="F68" i="15"/>
  <c r="E65" i="15"/>
  <c r="F65" i="15" s="1"/>
  <c r="D65" i="15"/>
  <c r="C65" i="15"/>
  <c r="D64" i="15"/>
  <c r="D63" i="15" s="1"/>
  <c r="C64" i="15"/>
  <c r="C63" i="15" s="1"/>
  <c r="E61" i="15"/>
  <c r="D61" i="15"/>
  <c r="D60" i="15" s="1"/>
  <c r="D51" i="15" s="1"/>
  <c r="C61" i="15"/>
  <c r="C60" i="15" s="1"/>
  <c r="C51" i="15" s="1"/>
  <c r="E60" i="15"/>
  <c r="E58" i="15"/>
  <c r="D58" i="15"/>
  <c r="C58" i="15"/>
  <c r="E53" i="15"/>
  <c r="D53" i="15"/>
  <c r="C53" i="15"/>
  <c r="E52" i="15"/>
  <c r="D52" i="15"/>
  <c r="C52" i="15"/>
  <c r="E51" i="15"/>
  <c r="E49" i="15"/>
  <c r="D49" i="15"/>
  <c r="D48" i="15" s="1"/>
  <c r="D12" i="15" s="1"/>
  <c r="D7" i="15" s="1"/>
  <c r="C49" i="15"/>
  <c r="C48" i="15" s="1"/>
  <c r="C12" i="15" s="1"/>
  <c r="C7" i="15" s="1"/>
  <c r="E48" i="15"/>
  <c r="E43" i="15"/>
  <c r="D43" i="15"/>
  <c r="C43" i="15"/>
  <c r="E34" i="15"/>
  <c r="D34" i="15"/>
  <c r="C34" i="15"/>
  <c r="E27" i="15"/>
  <c r="D27" i="15"/>
  <c r="C27" i="15"/>
  <c r="E23" i="15"/>
  <c r="D23" i="15"/>
  <c r="C23" i="15"/>
  <c r="E22" i="15"/>
  <c r="D22" i="15"/>
  <c r="C22" i="15"/>
  <c r="E19" i="15"/>
  <c r="D19" i="15"/>
  <c r="C19" i="15"/>
  <c r="E17" i="15"/>
  <c r="D17" i="15"/>
  <c r="C17" i="15"/>
  <c r="E14" i="15"/>
  <c r="D14" i="15"/>
  <c r="C14" i="15"/>
  <c r="E13" i="15"/>
  <c r="D13" i="15"/>
  <c r="C13" i="15"/>
  <c r="F9" i="15"/>
  <c r="E9" i="15"/>
  <c r="D9" i="15"/>
  <c r="C9" i="15"/>
  <c r="D8" i="15"/>
  <c r="C8" i="15"/>
  <c r="H8" i="8"/>
  <c r="G8" i="8"/>
  <c r="H7" i="8"/>
  <c r="F7" i="8"/>
  <c r="G7" i="8" s="1"/>
  <c r="E7" i="8"/>
  <c r="D7" i="8"/>
  <c r="C7" i="8"/>
  <c r="H6" i="8"/>
  <c r="F6" i="8"/>
  <c r="G6" i="8" s="1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F13" i="5"/>
  <c r="H13" i="5" s="1"/>
  <c r="E13" i="5"/>
  <c r="D13" i="5"/>
  <c r="C13" i="5"/>
  <c r="H12" i="5"/>
  <c r="G12" i="5"/>
  <c r="F11" i="5"/>
  <c r="H11" i="5" s="1"/>
  <c r="E11" i="5"/>
  <c r="D11" i="5"/>
  <c r="H10" i="5"/>
  <c r="G10" i="5"/>
  <c r="F9" i="5"/>
  <c r="H9" i="5" s="1"/>
  <c r="E9" i="5"/>
  <c r="D9" i="5"/>
  <c r="C9" i="5"/>
  <c r="H8" i="5"/>
  <c r="G8" i="5"/>
  <c r="F7" i="5"/>
  <c r="H7" i="5" s="1"/>
  <c r="E7" i="5"/>
  <c r="D7" i="5"/>
  <c r="C7" i="5"/>
  <c r="E6" i="5"/>
  <c r="D6" i="5"/>
  <c r="C6" i="5"/>
  <c r="L89" i="3"/>
  <c r="K89" i="3"/>
  <c r="L88" i="3"/>
  <c r="K88" i="3"/>
  <c r="J88" i="3"/>
  <c r="I88" i="3"/>
  <c r="H88" i="3"/>
  <c r="G88" i="3"/>
  <c r="L87" i="3"/>
  <c r="K87" i="3"/>
  <c r="J86" i="3"/>
  <c r="L86" i="3" s="1"/>
  <c r="I86" i="3"/>
  <c r="H86" i="3"/>
  <c r="G86" i="3"/>
  <c r="I85" i="3"/>
  <c r="H85" i="3"/>
  <c r="G85" i="3"/>
  <c r="L84" i="3"/>
  <c r="K84" i="3"/>
  <c r="L83" i="3"/>
  <c r="J83" i="3"/>
  <c r="K83" i="3" s="1"/>
  <c r="I83" i="3"/>
  <c r="H83" i="3"/>
  <c r="G83" i="3"/>
  <c r="L82" i="3"/>
  <c r="K82" i="3"/>
  <c r="L81" i="3"/>
  <c r="K81" i="3"/>
  <c r="L80" i="3"/>
  <c r="K80" i="3"/>
  <c r="L79" i="3"/>
  <c r="K79" i="3"/>
  <c r="L78" i="3"/>
  <c r="K78" i="3"/>
  <c r="J77" i="3"/>
  <c r="J76" i="3" s="1"/>
  <c r="L76" i="3" s="1"/>
  <c r="I77" i="3"/>
  <c r="H77" i="3"/>
  <c r="G77" i="3"/>
  <c r="I76" i="3"/>
  <c r="H76" i="3"/>
  <c r="G76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J42" i="3"/>
  <c r="I42" i="3"/>
  <c r="H42" i="3"/>
  <c r="G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J32" i="3"/>
  <c r="I32" i="3"/>
  <c r="H32" i="3"/>
  <c r="G32" i="3"/>
  <c r="I31" i="3"/>
  <c r="H31" i="3"/>
  <c r="G31" i="3"/>
  <c r="L26" i="3"/>
  <c r="K26" i="3"/>
  <c r="J25" i="3"/>
  <c r="L25" i="3" s="1"/>
  <c r="I25" i="3"/>
  <c r="H25" i="3"/>
  <c r="G25" i="3"/>
  <c r="J24" i="3"/>
  <c r="L24" i="3" s="1"/>
  <c r="I24" i="3"/>
  <c r="H24" i="3"/>
  <c r="G24" i="3"/>
  <c r="L23" i="3"/>
  <c r="K23" i="3"/>
  <c r="L22" i="3"/>
  <c r="K22" i="3"/>
  <c r="J21" i="3"/>
  <c r="I21" i="3"/>
  <c r="H21" i="3"/>
  <c r="G21" i="3"/>
  <c r="G20" i="3" s="1"/>
  <c r="I20" i="3"/>
  <c r="H20" i="3"/>
  <c r="L19" i="3"/>
  <c r="K19" i="3"/>
  <c r="L18" i="3"/>
  <c r="K18" i="3"/>
  <c r="J17" i="3"/>
  <c r="L17" i="3" s="1"/>
  <c r="I17" i="3"/>
  <c r="H17" i="3"/>
  <c r="G17" i="3"/>
  <c r="I16" i="3"/>
  <c r="H16" i="3"/>
  <c r="G16" i="3"/>
  <c r="L15" i="3"/>
  <c r="K15" i="3"/>
  <c r="L14" i="3"/>
  <c r="K14" i="3"/>
  <c r="J13" i="3"/>
  <c r="L13" i="3" s="1"/>
  <c r="I13" i="3"/>
  <c r="H13" i="3"/>
  <c r="G13" i="3"/>
  <c r="I12" i="3"/>
  <c r="H12" i="3"/>
  <c r="G12" i="3"/>
  <c r="I11" i="3"/>
  <c r="H11" i="3"/>
  <c r="I10" i="3"/>
  <c r="H10" i="3"/>
  <c r="K24" i="3" l="1"/>
  <c r="K25" i="3"/>
  <c r="K21" i="3"/>
  <c r="G11" i="3"/>
  <c r="G10" i="3" s="1"/>
  <c r="G11" i="5"/>
  <c r="G13" i="5"/>
  <c r="K77" i="3"/>
  <c r="L77" i="3"/>
  <c r="K76" i="3"/>
  <c r="K86" i="3"/>
  <c r="J85" i="3"/>
  <c r="J20" i="3"/>
  <c r="L20" i="3" s="1"/>
  <c r="K27" i="1"/>
  <c r="E114" i="15"/>
  <c r="E135" i="15"/>
  <c r="F48" i="15"/>
  <c r="F51" i="15"/>
  <c r="F60" i="15"/>
  <c r="E12" i="15"/>
  <c r="E7" i="15" s="1"/>
  <c r="F7" i="15" s="1"/>
  <c r="F49" i="15"/>
  <c r="F61" i="15"/>
  <c r="E103" i="15"/>
  <c r="G9" i="5"/>
  <c r="G7" i="5"/>
  <c r="F6" i="5"/>
  <c r="J16" i="3"/>
  <c r="K17" i="3"/>
  <c r="L21" i="3"/>
  <c r="K13" i="3"/>
  <c r="J12" i="3"/>
  <c r="F64" i="15"/>
  <c r="E64" i="15"/>
  <c r="L85" i="3" l="1"/>
  <c r="K85" i="3"/>
  <c r="J75" i="3"/>
  <c r="K20" i="3"/>
  <c r="F114" i="15"/>
  <c r="E113" i="15"/>
  <c r="F113" i="15" s="1"/>
  <c r="F135" i="15"/>
  <c r="E134" i="15"/>
  <c r="F134" i="15" s="1"/>
  <c r="F103" i="15"/>
  <c r="E102" i="15"/>
  <c r="G6" i="5"/>
  <c r="H6" i="5"/>
  <c r="L16" i="3"/>
  <c r="K16" i="3"/>
  <c r="L12" i="3"/>
  <c r="J11" i="3"/>
  <c r="K12" i="3"/>
  <c r="F63" i="15"/>
  <c r="E63" i="15"/>
  <c r="L75" i="3" l="1"/>
  <c r="K75" i="3"/>
  <c r="J31" i="3"/>
  <c r="F102" i="15"/>
  <c r="E8" i="15"/>
  <c r="F8" i="15" s="1"/>
  <c r="J10" i="3"/>
  <c r="K11" i="3"/>
  <c r="L11" i="3"/>
  <c r="L31" i="3" l="1"/>
  <c r="K31" i="3"/>
  <c r="K10" i="3"/>
  <c r="L10" i="3"/>
</calcChain>
</file>

<file path=xl/sharedStrings.xml><?xml version="1.0" encoding="utf-8"?>
<sst xmlns="http://schemas.openxmlformats.org/spreadsheetml/2006/main" count="547" uniqueCount="219">
  <si>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</si>
  <si>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</si>
  <si>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</si>
  <si>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</si>
  <si>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</si>
  <si>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</si>
  <si>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</si>
  <si>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</si>
  <si>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</si>
  <si>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</si>
  <si>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</si>
  <si>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</si>
  <si>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</si>
  <si>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</si>
  <si>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</si>
  <si>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</si>
  <si>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</si>
  <si>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</si>
  <si>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</si>
  <si>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</si>
  <si>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</si>
  <si>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</si>
  <si>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</si>
  <si>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</si>
  <si>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</si>
  <si>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</si>
  <si>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</si>
  <si>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</si>
  <si>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</si>
  <si>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</si>
  <si>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</si>
  <si>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</si>
  <si>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</si>
  <si>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</si>
  <si>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</si>
  <si>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</si>
  <si>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</si>
  <si>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</si>
  <si>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</si>
  <si>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</si>
  <si>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</si>
  <si>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</si>
  <si>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</si>
  <si>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</si>
  <si>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</si>
  <si>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</si>
  <si>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</si>
  <si>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</si>
  <si>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</si>
  <si>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</si>
  <si>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</si>
  <si>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</si>
  <si>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</si>
  <si>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</si>
  <si>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</si>
  <si>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</si>
  <si>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</si>
  <si>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</si>
  <si>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</si>
  <si>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</si>
  <si>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</si>
  <si>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</si>
  <si>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</si>
  <si>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</si>
  <si>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</si>
  <si>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</si>
  <si>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</si>
  <si>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</si>
  <si>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</si>
  <si>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</si>
  <si>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</si>
  <si>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</si>
  <si>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</si>
  <si>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</si>
  <si>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</si>
  <si>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</si>
  <si>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</si>
  <si>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</si>
  <si>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</si>
  <si>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</si>
  <si>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</si>
  <si>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</si>
  <si>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</si>
  <si>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</si>
  <si>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</si>
  <si>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</si>
  <si>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</si>
  <si>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</si>
  <si>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</si>
  <si>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</si>
  <si>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</si>
  <si>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</si>
  <si>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</si>
  <si>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</si>
  <si>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</si>
  <si>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</si>
  <si>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</si>
  <si>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</si>
  <si>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</si>
  <si>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</si>
  <si>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</si>
  <si>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</si>
  <si>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</si>
  <si>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</si>
  <si>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</si>
  <si>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</si>
  <si>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</si>
  <si>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</si>
  <si>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</si>
  <si>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</si>
  <si>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</si>
  <si>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</si>
  <si>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</si>
  <si>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</si>
  <si>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</si>
  <si>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</si>
  <si>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</si>
  <si>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</si>
  <si>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</si>
  <si>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</si>
  <si>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</si>
  <si>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</si>
  <si>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</si>
  <si>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</si>
  <si>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</si>
  <si>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</si>
  <si>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</si>
  <si>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</si>
  <si>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</si>
  <si>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</si>
  <si>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</si>
  <si>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</si>
  <si>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</si>
  <si>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</si>
  <si>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</si>
  <si>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</si>
  <si>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</si>
  <si>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</si>
  <si>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</si>
  <si>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</si>
  <si>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</si>
  <si>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</si>
  <si>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</si>
  <si>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</si>
  <si>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</si>
  <si>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</si>
  <si>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</si>
  <si>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</si>
  <si>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</si>
  <si>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</si>
  <si>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</si>
  <si>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</si>
  <si>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</si>
  <si>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</si>
  <si>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</si>
  <si>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</si>
  <si>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</si>
  <si>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</si>
  <si>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</si>
  <si>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</si>
  <si>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</si>
  <si>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</si>
  <si>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</si>
  <si>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</si>
  <si>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</si>
  <si>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</si>
  <si>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</si>
  <si>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</si>
  <si>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</si>
  <si>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</si>
  <si>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</si>
  <si>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</si>
  <si>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</si>
  <si>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</si>
  <si>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</si>
  <si>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</si>
  <si>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</si>
  <si>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</si>
  <si>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</si>
  <si>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</si>
  <si>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</si>
  <si>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</si>
  <si>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</si>
  <si>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</si>
  <si>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</si>
  <si>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</si>
  <si>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</si>
  <si>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</si>
  <si>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</si>
  <si>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</si>
  <si>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</si>
  <si>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</si>
  <si>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</si>
  <si>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</si>
  <si>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</si>
  <si>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</si>
  <si>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</si>
  <si>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</si>
  <si>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</si>
  <si>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</si>
  <si>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</si>
  <si>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</si>
  <si>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0340 Zatvori</t>
  </si>
  <si>
    <t>109 Ministarstvo pravosuđa, uprave i digitalne transofrmacije</t>
  </si>
  <si>
    <t>15 Zatvori i kaznionice</t>
  </si>
  <si>
    <t>3201 KAZNIONICA U VALTURI</t>
  </si>
  <si>
    <t>2809 Upravljanje zatvorskim i probacijskim sustavom</t>
  </si>
  <si>
    <t>11</t>
  </si>
  <si>
    <t>52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</si>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</sst>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9" fontId="20" fillId="8" borderId="14" xfId="2" applyNumberFormat="1" applyFont="1" applyFill="1" applyBorder="1" applyAlignment="1">
      <alignment horizontal="center" wrapText="1"/>
    </xf>
    <xf numFmtId="164" fontId="20" fillId="8" borderId="15" xfId="2" applyFont="1" applyFill="1" applyBorder="1" applyAlignment="1">
      <alignment horizontal="left" wrapText="1"/>
    </xf>
    <xf numFmtId="4" fontId="18" fillId="4" borderId="15" xfId="2" applyNumberFormat="1" applyFont="1" applyFill="1" applyBorder="1"/>
    <xf numFmtId="4" fontId="18" fillId="4" borderId="16" xfId="2" applyNumberFormat="1" applyFont="1" applyFill="1" applyBorder="1"/>
    <xf numFmtId="164" fontId="18" fillId="0" borderId="0" xfId="3" applyNumberFormat="1" applyFont="1"/>
    <xf numFmtId="4" fontId="18" fillId="0" borderId="0" xfId="3" applyNumberFormat="1" applyFont="1"/>
    <xf numFmtId="2" fontId="1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W29"/>
  <sheetViews>
    <sheetView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3" t="s">
        <v>41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2" t="s">
        <v>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2" t="s">
        <v>24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4" t="s">
        <v>31</v>
      </c>
      <c r="C7" s="114"/>
      <c r="D7" s="114"/>
      <c r="E7" s="114"/>
      <c r="F7" s="114"/>
      <c r="G7" s="5"/>
      <c r="H7" s="6"/>
      <c r="I7" s="6"/>
      <c r="J7" s="6"/>
      <c r="K7" s="22"/>
      <c r="L7" s="22"/>
    </row>
    <row r="8" spans="2:13" ht="25.5" x14ac:dyDescent="0.25">
      <c r="B8" s="111" t="s">
        <v>3</v>
      </c>
      <c r="C8" s="111"/>
      <c r="D8" s="111"/>
      <c r="E8" s="111"/>
      <c r="F8" s="111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2">
        <v>1</v>
      </c>
      <c r="C9" s="112"/>
      <c r="D9" s="112"/>
      <c r="E9" s="112"/>
      <c r="F9" s="113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7" t="s">
        <v>8</v>
      </c>
      <c r="C10" s="108"/>
      <c r="D10" s="108"/>
      <c r="E10" s="108"/>
      <c r="F10" s="109"/>
      <c r="G10" s="85">
        <v>2532099.56</v>
      </c>
      <c r="H10" s="86">
        <v>5551539</v>
      </c>
      <c r="I10" s="86">
        <v>5551539</v>
      </c>
      <c r="J10" s="86">
        <v>2673483.75</v>
      </c>
      <c r="K10" s="86"/>
      <c r="L10" s="86"/>
    </row>
    <row r="11" spans="2:13" x14ac:dyDescent="0.25">
      <c r="B11" s="110" t="s">
        <v>7</v>
      </c>
      <c r="C11" s="109"/>
      <c r="D11" s="109"/>
      <c r="E11" s="109"/>
      <c r="F11" s="109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04" t="s">
        <v>0</v>
      </c>
      <c r="C12" s="105"/>
      <c r="D12" s="105"/>
      <c r="E12" s="105"/>
      <c r="F12" s="106"/>
      <c r="G12" s="87">
        <f>G10+G11</f>
        <v>2532099.56</v>
      </c>
      <c r="H12" s="87">
        <f t="shared" ref="H12:J12" si="0">H10+H11</f>
        <v>5551539</v>
      </c>
      <c r="I12" s="87">
        <f t="shared" si="0"/>
        <v>5551539</v>
      </c>
      <c r="J12" s="87">
        <f t="shared" si="0"/>
        <v>2673483.75</v>
      </c>
      <c r="K12" s="88">
        <f>J12/G12*100</f>
        <v>105.58367420592261</v>
      </c>
      <c r="L12" s="88">
        <f>J12/I12*100</f>
        <v>48.157524427010237</v>
      </c>
    </row>
    <row r="13" spans="2:13" x14ac:dyDescent="0.25">
      <c r="B13" s="120" t="s">
        <v>9</v>
      </c>
      <c r="C13" s="108"/>
      <c r="D13" s="108"/>
      <c r="E13" s="108"/>
      <c r="F13" s="108"/>
      <c r="G13" s="89">
        <v>2124071.81</v>
      </c>
      <c r="H13" s="86">
        <v>4800039</v>
      </c>
      <c r="I13" s="86">
        <v>4800039</v>
      </c>
      <c r="J13" s="86">
        <v>2434326.84</v>
      </c>
      <c r="K13" s="86"/>
      <c r="L13" s="86"/>
    </row>
    <row r="14" spans="2:13" x14ac:dyDescent="0.25">
      <c r="B14" s="110" t="s">
        <v>10</v>
      </c>
      <c r="C14" s="109"/>
      <c r="D14" s="109"/>
      <c r="E14" s="109"/>
      <c r="F14" s="109"/>
      <c r="G14" s="85">
        <v>233653.55</v>
      </c>
      <c r="H14" s="86">
        <v>751500</v>
      </c>
      <c r="I14" s="86">
        <v>751500</v>
      </c>
      <c r="J14" s="86">
        <v>451123.85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2357725.36</v>
      </c>
      <c r="H15" s="87">
        <f t="shared" ref="H15:J15" si="1">H13+H14</f>
        <v>5551539</v>
      </c>
      <c r="I15" s="87">
        <f t="shared" si="1"/>
        <v>5551539</v>
      </c>
      <c r="J15" s="87">
        <f t="shared" si="1"/>
        <v>2885450.69</v>
      </c>
      <c r="K15" s="88">
        <f>J15/G15*100</f>
        <v>122.38281603757275</v>
      </c>
      <c r="L15" s="88">
        <f>J15/I15*100</f>
        <v>51.975689804214653</v>
      </c>
    </row>
    <row r="16" spans="2:13" x14ac:dyDescent="0.25">
      <c r="B16" s="119" t="s">
        <v>2</v>
      </c>
      <c r="C16" s="105"/>
      <c r="D16" s="105"/>
      <c r="E16" s="105"/>
      <c r="F16" s="105"/>
      <c r="G16" s="90">
        <f>G12-G15</f>
        <v>174374.20000000019</v>
      </c>
      <c r="H16" s="90">
        <f t="shared" ref="H16:J16" si="2">H12-H15</f>
        <v>0</v>
      </c>
      <c r="I16" s="90">
        <f t="shared" si="2"/>
        <v>0</v>
      </c>
      <c r="J16" s="90">
        <f t="shared" si="2"/>
        <v>-211966.93999999994</v>
      </c>
      <c r="K16" s="88">
        <f>J16/G16*100</f>
        <v>-121.55865948058813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4" t="s">
        <v>28</v>
      </c>
      <c r="C18" s="114"/>
      <c r="D18" s="114"/>
      <c r="E18" s="114"/>
      <c r="F18" s="114"/>
      <c r="G18" s="7"/>
      <c r="H18" s="7"/>
      <c r="I18" s="7"/>
      <c r="J18" s="7"/>
      <c r="K18" s="1"/>
      <c r="L18" s="1"/>
      <c r="M18" s="1"/>
    </row>
    <row r="19" spans="1:49" ht="25.5" x14ac:dyDescent="0.25">
      <c r="B19" s="111" t="s">
        <v>3</v>
      </c>
      <c r="C19" s="111"/>
      <c r="D19" s="111"/>
      <c r="E19" s="111"/>
      <c r="F19" s="111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5">
        <v>1</v>
      </c>
      <c r="C20" s="116"/>
      <c r="D20" s="116"/>
      <c r="E20" s="116"/>
      <c r="F20" s="11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7" t="s">
        <v>11</v>
      </c>
      <c r="C21" s="117"/>
      <c r="D21" s="117"/>
      <c r="E21" s="117"/>
      <c r="F21" s="117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7" t="s">
        <v>12</v>
      </c>
      <c r="C22" s="108"/>
      <c r="D22" s="108"/>
      <c r="E22" s="108"/>
      <c r="F22" s="108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21" t="s">
        <v>23</v>
      </c>
      <c r="C23" s="122"/>
      <c r="D23" s="122"/>
      <c r="E23" s="122"/>
      <c r="F23" s="123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7" t="s">
        <v>5</v>
      </c>
      <c r="C24" s="108"/>
      <c r="D24" s="108"/>
      <c r="E24" s="108"/>
      <c r="F24" s="108"/>
      <c r="G24" s="89">
        <v>806916.25</v>
      </c>
      <c r="H24" s="86">
        <v>0</v>
      </c>
      <c r="I24" s="86">
        <v>1095204.27</v>
      </c>
      <c r="J24" s="86">
        <v>1095204.27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7" t="s">
        <v>27</v>
      </c>
      <c r="C25" s="108"/>
      <c r="D25" s="108"/>
      <c r="E25" s="108"/>
      <c r="F25" s="108"/>
      <c r="G25" s="89">
        <v>981209.45</v>
      </c>
      <c r="H25" s="86">
        <v>0</v>
      </c>
      <c r="I25" s="86">
        <v>-883237.33</v>
      </c>
      <c r="J25" s="86">
        <v>883237.33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1" t="s">
        <v>29</v>
      </c>
      <c r="C26" s="122"/>
      <c r="D26" s="122"/>
      <c r="E26" s="122"/>
      <c r="F26" s="123"/>
      <c r="G26" s="94">
        <f>G24+G25</f>
        <v>1788125.7</v>
      </c>
      <c r="H26" s="94">
        <f t="shared" ref="H26:J26" si="4">H24+H25</f>
        <v>0</v>
      </c>
      <c r="I26" s="94">
        <f t="shared" si="4"/>
        <v>211966.94000000006</v>
      </c>
      <c r="J26" s="94">
        <f t="shared" si="4"/>
        <v>1978441.6</v>
      </c>
      <c r="K26" s="93">
        <f>J26/G26*100</f>
        <v>110.64331774885849</v>
      </c>
      <c r="L26" s="93">
        <f>J26/I26*100</f>
        <v>933.37272312370953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8" t="s">
        <v>30</v>
      </c>
      <c r="C27" s="118"/>
      <c r="D27" s="118"/>
      <c r="E27" s="118"/>
      <c r="F27" s="118"/>
      <c r="G27" s="94">
        <f>G16+G26</f>
        <v>1962499.9000000001</v>
      </c>
      <c r="H27" s="94">
        <f t="shared" ref="H27:J27" si="5">H16+H26</f>
        <v>0</v>
      </c>
      <c r="I27" s="94">
        <f t="shared" si="5"/>
        <v>211966.94000000006</v>
      </c>
      <c r="J27" s="94">
        <f t="shared" si="5"/>
        <v>1766474.6600000001</v>
      </c>
      <c r="K27" s="93">
        <f>J27/G27*100</f>
        <v>90.01145222988292</v>
      </c>
      <c r="L27" s="93">
        <f>J27/I27*100</f>
        <v>833.37272312370965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L90"/>
  <sheetViews>
    <sheetView zoomScale="90" zoomScaleNormal="90" workbookViewId="0">
      <selection activeCell="H93" sqref="H9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2" t="s">
        <v>26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2" t="s">
        <v>15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4" t="s">
        <v>3</v>
      </c>
      <c r="C8" s="125"/>
      <c r="D8" s="125"/>
      <c r="E8" s="125"/>
      <c r="F8" s="126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7">
        <v>1</v>
      </c>
      <c r="C9" s="128"/>
      <c r="D9" s="128"/>
      <c r="E9" s="128"/>
      <c r="F9" s="129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2532099.5599999996</v>
      </c>
      <c r="H10" s="65">
        <f>H11</f>
        <v>5551539</v>
      </c>
      <c r="I10" s="65">
        <f>I11</f>
        <v>5551539</v>
      </c>
      <c r="J10" s="65">
        <f>J11</f>
        <v>2673483.7500000005</v>
      </c>
      <c r="K10" s="69">
        <f t="shared" ref="K10:K26" si="0">(J10*100)/G10</f>
        <v>105.58367420592265</v>
      </c>
      <c r="L10" s="69">
        <f t="shared" ref="L10:L26" si="1">(J10*100)/I10</f>
        <v>48.157524427010252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G12+G16+G20+G24</f>
        <v>2532099.5599999996</v>
      </c>
      <c r="H11" s="65">
        <f>H12+H16+H20+H24</f>
        <v>5551539</v>
      </c>
      <c r="I11" s="65">
        <f>I12+I16+I20+I24</f>
        <v>5551539</v>
      </c>
      <c r="J11" s="65">
        <f>J12+J16+J20+J24</f>
        <v>2673483.7500000005</v>
      </c>
      <c r="K11" s="65">
        <f t="shared" si="0"/>
        <v>105.58367420592265</v>
      </c>
      <c r="L11" s="65">
        <f t="shared" si="1"/>
        <v>48.157524427010252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</f>
        <v>190169.18</v>
      </c>
      <c r="H12" s="65">
        <f>H13</f>
        <v>194000</v>
      </c>
      <c r="I12" s="65">
        <f>I13</f>
        <v>194000</v>
      </c>
      <c r="J12" s="65">
        <f>J13</f>
        <v>102437.41</v>
      </c>
      <c r="K12" s="65">
        <f t="shared" si="0"/>
        <v>53.866462483563325</v>
      </c>
      <c r="L12" s="65">
        <f t="shared" si="1"/>
        <v>52.802788659793812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190169.18</v>
      </c>
      <c r="H13" s="65">
        <f>H14+H15</f>
        <v>194000</v>
      </c>
      <c r="I13" s="65">
        <f>I14+I15</f>
        <v>194000</v>
      </c>
      <c r="J13" s="65">
        <f>J14+J15</f>
        <v>102437.41</v>
      </c>
      <c r="K13" s="65">
        <f t="shared" si="0"/>
        <v>53.866462483563325</v>
      </c>
      <c r="L13" s="65">
        <f t="shared" si="1"/>
        <v>52.802788659793812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30076.36</v>
      </c>
      <c r="H14" s="66">
        <v>194000</v>
      </c>
      <c r="I14" s="66">
        <v>194000</v>
      </c>
      <c r="J14" s="66">
        <v>17982.03</v>
      </c>
      <c r="K14" s="66">
        <f t="shared" si="0"/>
        <v>59.78791981476482</v>
      </c>
      <c r="L14" s="66">
        <f t="shared" si="1"/>
        <v>9.2690876288659787</v>
      </c>
    </row>
    <row r="15" spans="2:12" x14ac:dyDescent="0.25">
      <c r="B15" s="66"/>
      <c r="C15" s="66"/>
      <c r="D15" s="66"/>
      <c r="E15" s="66" t="s">
        <v>58</v>
      </c>
      <c r="F15" s="66" t="s">
        <v>59</v>
      </c>
      <c r="G15" s="66">
        <v>160092.82</v>
      </c>
      <c r="H15" s="66">
        <v>0</v>
      </c>
      <c r="I15" s="66">
        <v>0</v>
      </c>
      <c r="J15" s="66">
        <v>84455.38</v>
      </c>
      <c r="K15" s="66">
        <f t="shared" si="0"/>
        <v>52.75400858077208</v>
      </c>
      <c r="L15" s="66" t="e">
        <f t="shared" si="1"/>
        <v>#DIV/0!</v>
      </c>
    </row>
    <row r="16" spans="2:12" x14ac:dyDescent="0.25">
      <c r="B16" s="65"/>
      <c r="C16" s="65" t="s">
        <v>60</v>
      </c>
      <c r="D16" s="65"/>
      <c r="E16" s="65"/>
      <c r="F16" s="65" t="s">
        <v>61</v>
      </c>
      <c r="G16" s="65">
        <f>G17</f>
        <v>636516.05999999994</v>
      </c>
      <c r="H16" s="65">
        <f>H17</f>
        <v>1485286</v>
      </c>
      <c r="I16" s="65">
        <f>I17</f>
        <v>1485286</v>
      </c>
      <c r="J16" s="65">
        <f>J17</f>
        <v>683664.82000000007</v>
      </c>
      <c r="K16" s="65">
        <f t="shared" si="0"/>
        <v>107.40731663549857</v>
      </c>
      <c r="L16" s="65">
        <f t="shared" si="1"/>
        <v>46.029170139622941</v>
      </c>
    </row>
    <row r="17" spans="2:12" x14ac:dyDescent="0.25">
      <c r="B17" s="65"/>
      <c r="C17" s="65"/>
      <c r="D17" s="65" t="s">
        <v>62</v>
      </c>
      <c r="E17" s="65"/>
      <c r="F17" s="65" t="s">
        <v>63</v>
      </c>
      <c r="G17" s="65">
        <f>G18+G19</f>
        <v>636516.05999999994</v>
      </c>
      <c r="H17" s="65">
        <f>H18+H19</f>
        <v>1485286</v>
      </c>
      <c r="I17" s="65">
        <f>I18+I19</f>
        <v>1485286</v>
      </c>
      <c r="J17" s="65">
        <f>J18+J19</f>
        <v>683664.82000000007</v>
      </c>
      <c r="K17" s="65">
        <f t="shared" si="0"/>
        <v>107.40731663549857</v>
      </c>
      <c r="L17" s="65">
        <f t="shared" si="1"/>
        <v>46.029170139622941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511319.3</v>
      </c>
      <c r="H18" s="66">
        <v>1113965</v>
      </c>
      <c r="I18" s="66">
        <v>1113965</v>
      </c>
      <c r="J18" s="66">
        <v>522151.03</v>
      </c>
      <c r="K18" s="66">
        <f t="shared" si="0"/>
        <v>102.11838864678099</v>
      </c>
      <c r="L18" s="66">
        <f t="shared" si="1"/>
        <v>46.873198888654493</v>
      </c>
    </row>
    <row r="19" spans="2:12" x14ac:dyDescent="0.25">
      <c r="B19" s="66"/>
      <c r="C19" s="66"/>
      <c r="D19" s="66"/>
      <c r="E19" s="66" t="s">
        <v>66</v>
      </c>
      <c r="F19" s="66" t="s">
        <v>67</v>
      </c>
      <c r="G19" s="66">
        <v>125196.76</v>
      </c>
      <c r="H19" s="66">
        <v>371321</v>
      </c>
      <c r="I19" s="66">
        <v>371321</v>
      </c>
      <c r="J19" s="66">
        <v>161513.79</v>
      </c>
      <c r="K19" s="66">
        <f t="shared" si="0"/>
        <v>129.00796314537214</v>
      </c>
      <c r="L19" s="66">
        <f t="shared" si="1"/>
        <v>43.497079346441488</v>
      </c>
    </row>
    <row r="20" spans="2:12" x14ac:dyDescent="0.25">
      <c r="B20" s="65"/>
      <c r="C20" s="65" t="s">
        <v>68</v>
      </c>
      <c r="D20" s="65"/>
      <c r="E20" s="65"/>
      <c r="F20" s="65" t="s">
        <v>69</v>
      </c>
      <c r="G20" s="65">
        <f>G21</f>
        <v>1677758.65</v>
      </c>
      <c r="H20" s="65">
        <f>H21</f>
        <v>3862253</v>
      </c>
      <c r="I20" s="65">
        <f>I21</f>
        <v>3862253</v>
      </c>
      <c r="J20" s="65">
        <f>J21</f>
        <v>1873941.78</v>
      </c>
      <c r="K20" s="65">
        <f t="shared" si="0"/>
        <v>111.69316754826447</v>
      </c>
      <c r="L20" s="65">
        <f t="shared" si="1"/>
        <v>48.519394767768965</v>
      </c>
    </row>
    <row r="21" spans="2:12" x14ac:dyDescent="0.25">
      <c r="B21" s="65"/>
      <c r="C21" s="65"/>
      <c r="D21" s="65" t="s">
        <v>70</v>
      </c>
      <c r="E21" s="65"/>
      <c r="F21" s="65" t="s">
        <v>71</v>
      </c>
      <c r="G21" s="65">
        <f>G22+G23</f>
        <v>1677758.65</v>
      </c>
      <c r="H21" s="65">
        <f>H22+H23</f>
        <v>3862253</v>
      </c>
      <c r="I21" s="65">
        <f>I22+I23</f>
        <v>3862253</v>
      </c>
      <c r="J21" s="65">
        <f>J22+J23</f>
        <v>1873941.78</v>
      </c>
      <c r="K21" s="65">
        <f t="shared" si="0"/>
        <v>111.69316754826447</v>
      </c>
      <c r="L21" s="65">
        <f t="shared" si="1"/>
        <v>48.519394767768965</v>
      </c>
    </row>
    <row r="22" spans="2:12" x14ac:dyDescent="0.25">
      <c r="B22" s="66"/>
      <c r="C22" s="66"/>
      <c r="D22" s="66"/>
      <c r="E22" s="66" t="s">
        <v>72</v>
      </c>
      <c r="F22" s="66" t="s">
        <v>73</v>
      </c>
      <c r="G22" s="66">
        <v>1463803.46</v>
      </c>
      <c r="H22" s="66">
        <v>3592253</v>
      </c>
      <c r="I22" s="66">
        <v>3592253</v>
      </c>
      <c r="J22" s="66">
        <v>1715064.56</v>
      </c>
      <c r="K22" s="66">
        <f t="shared" si="0"/>
        <v>117.16494781341753</v>
      </c>
      <c r="L22" s="66">
        <f t="shared" si="1"/>
        <v>47.7434234170032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213955.19</v>
      </c>
      <c r="H23" s="66">
        <v>270000</v>
      </c>
      <c r="I23" s="66">
        <v>270000</v>
      </c>
      <c r="J23" s="66">
        <v>158877.22</v>
      </c>
      <c r="K23" s="66">
        <f t="shared" si="0"/>
        <v>74.257240499751376</v>
      </c>
      <c r="L23" s="66">
        <f t="shared" si="1"/>
        <v>58.843414814814814</v>
      </c>
    </row>
    <row r="24" spans="2:12" x14ac:dyDescent="0.25">
      <c r="B24" s="65"/>
      <c r="C24" s="65" t="s">
        <v>76</v>
      </c>
      <c r="D24" s="65"/>
      <c r="E24" s="65"/>
      <c r="F24" s="65" t="s">
        <v>77</v>
      </c>
      <c r="G24" s="65">
        <f t="shared" ref="G24:J25" si="2">G25</f>
        <v>27655.67</v>
      </c>
      <c r="H24" s="65">
        <f t="shared" si="2"/>
        <v>10000</v>
      </c>
      <c r="I24" s="65">
        <f t="shared" si="2"/>
        <v>10000</v>
      </c>
      <c r="J24" s="65">
        <f t="shared" si="2"/>
        <v>13439.74</v>
      </c>
      <c r="K24" s="65">
        <f t="shared" si="0"/>
        <v>48.596689214182845</v>
      </c>
      <c r="L24" s="65">
        <f t="shared" si="1"/>
        <v>134.3974</v>
      </c>
    </row>
    <row r="25" spans="2:12" x14ac:dyDescent="0.25">
      <c r="B25" s="65"/>
      <c r="C25" s="65"/>
      <c r="D25" s="65" t="s">
        <v>78</v>
      </c>
      <c r="E25" s="65"/>
      <c r="F25" s="65" t="s">
        <v>79</v>
      </c>
      <c r="G25" s="65">
        <f t="shared" si="2"/>
        <v>27655.67</v>
      </c>
      <c r="H25" s="65">
        <f t="shared" si="2"/>
        <v>10000</v>
      </c>
      <c r="I25" s="65">
        <f t="shared" si="2"/>
        <v>10000</v>
      </c>
      <c r="J25" s="65">
        <f t="shared" si="2"/>
        <v>13439.74</v>
      </c>
      <c r="K25" s="65">
        <f t="shared" si="0"/>
        <v>48.596689214182845</v>
      </c>
      <c r="L25" s="65">
        <f t="shared" si="1"/>
        <v>134.3974</v>
      </c>
    </row>
    <row r="26" spans="2:12" x14ac:dyDescent="0.25">
      <c r="B26" s="66"/>
      <c r="C26" s="66"/>
      <c r="D26" s="66"/>
      <c r="E26" s="66" t="s">
        <v>80</v>
      </c>
      <c r="F26" s="66" t="s">
        <v>81</v>
      </c>
      <c r="G26" s="66">
        <v>27655.67</v>
      </c>
      <c r="H26" s="66">
        <v>10000</v>
      </c>
      <c r="I26" s="66">
        <v>10000</v>
      </c>
      <c r="J26" s="66">
        <v>13439.74</v>
      </c>
      <c r="K26" s="66">
        <f t="shared" si="0"/>
        <v>48.596689214182845</v>
      </c>
      <c r="L26" s="66">
        <f t="shared" si="1"/>
        <v>134.3974</v>
      </c>
    </row>
    <row r="27" spans="2:12" x14ac:dyDescent="0.25">
      <c r="F27" s="35"/>
    </row>
    <row r="28" spans="2:12" x14ac:dyDescent="0.25">
      <c r="F28" s="35"/>
    </row>
    <row r="29" spans="2:12" ht="36.75" customHeight="1" x14ac:dyDescent="0.25">
      <c r="B29" s="124" t="s">
        <v>3</v>
      </c>
      <c r="C29" s="125"/>
      <c r="D29" s="125"/>
      <c r="E29" s="125"/>
      <c r="F29" s="126"/>
      <c r="G29" s="28" t="s">
        <v>46</v>
      </c>
      <c r="H29" s="28" t="s">
        <v>43</v>
      </c>
      <c r="I29" s="28" t="s">
        <v>44</v>
      </c>
      <c r="J29" s="28" t="s">
        <v>47</v>
      </c>
      <c r="K29" s="28" t="s">
        <v>6</v>
      </c>
      <c r="L29" s="28" t="s">
        <v>22</v>
      </c>
    </row>
    <row r="30" spans="2:12" x14ac:dyDescent="0.25">
      <c r="B30" s="127">
        <v>1</v>
      </c>
      <c r="C30" s="128"/>
      <c r="D30" s="128"/>
      <c r="E30" s="128"/>
      <c r="F30" s="129"/>
      <c r="G30" s="30">
        <v>2</v>
      </c>
      <c r="H30" s="30">
        <v>3</v>
      </c>
      <c r="I30" s="30">
        <v>4</v>
      </c>
      <c r="J30" s="30">
        <v>5</v>
      </c>
      <c r="K30" s="30" t="s">
        <v>13</v>
      </c>
      <c r="L30" s="30" t="s">
        <v>14</v>
      </c>
    </row>
    <row r="31" spans="2:12" x14ac:dyDescent="0.25">
      <c r="B31" s="65"/>
      <c r="C31" s="66"/>
      <c r="D31" s="67"/>
      <c r="E31" s="68"/>
      <c r="F31" s="8" t="s">
        <v>21</v>
      </c>
      <c r="G31" s="65">
        <f>G32+G75</f>
        <v>2357725.36</v>
      </c>
      <c r="H31" s="65">
        <f>H32+H75</f>
        <v>5551539</v>
      </c>
      <c r="I31" s="65">
        <f>I32+I75</f>
        <v>5551539</v>
      </c>
      <c r="J31" s="65">
        <f>J32+J75</f>
        <v>2885450.69</v>
      </c>
      <c r="K31" s="70">
        <f t="shared" ref="K31:K62" si="3">(J31*100)/G31</f>
        <v>122.38281603757277</v>
      </c>
      <c r="L31" s="70">
        <f t="shared" ref="L31:L62" si="4">(J31*100)/I31</f>
        <v>51.975689804214653</v>
      </c>
    </row>
    <row r="32" spans="2:12" x14ac:dyDescent="0.25">
      <c r="B32" s="65" t="s">
        <v>82</v>
      </c>
      <c r="C32" s="65"/>
      <c r="D32" s="65"/>
      <c r="E32" s="65"/>
      <c r="F32" s="65" t="s">
        <v>83</v>
      </c>
      <c r="G32" s="65">
        <f>G33+G42+G70</f>
        <v>2124071.81</v>
      </c>
      <c r="H32" s="65">
        <f>H33+H42+H70</f>
        <v>4800039</v>
      </c>
      <c r="I32" s="65">
        <f>I33+I42+I70</f>
        <v>4800039</v>
      </c>
      <c r="J32" s="65">
        <f>J33+J42+J70</f>
        <v>2434326.84</v>
      </c>
      <c r="K32" s="65">
        <f t="shared" si="3"/>
        <v>114.60661680736679</v>
      </c>
      <c r="L32" s="65">
        <f t="shared" si="4"/>
        <v>50.714730442815153</v>
      </c>
    </row>
    <row r="33" spans="2:12" x14ac:dyDescent="0.25">
      <c r="B33" s="65"/>
      <c r="C33" s="65" t="s">
        <v>84</v>
      </c>
      <c r="D33" s="65"/>
      <c r="E33" s="65"/>
      <c r="F33" s="65" t="s">
        <v>85</v>
      </c>
      <c r="G33" s="65">
        <f>G34+G37+G39</f>
        <v>1238556.78</v>
      </c>
      <c r="H33" s="65">
        <f>H34+H37+H39</f>
        <v>3004775</v>
      </c>
      <c r="I33" s="65">
        <f>I34+I37+I39</f>
        <v>3004775</v>
      </c>
      <c r="J33" s="65">
        <f>J34+J37+J39</f>
        <v>1463841.7999999998</v>
      </c>
      <c r="K33" s="65">
        <f t="shared" si="3"/>
        <v>118.18931708564867</v>
      </c>
      <c r="L33" s="65">
        <f t="shared" si="4"/>
        <v>48.717185146974401</v>
      </c>
    </row>
    <row r="34" spans="2:12" x14ac:dyDescent="0.25">
      <c r="B34" s="65"/>
      <c r="C34" s="65"/>
      <c r="D34" s="65" t="s">
        <v>86</v>
      </c>
      <c r="E34" s="65"/>
      <c r="F34" s="65" t="s">
        <v>87</v>
      </c>
      <c r="G34" s="65">
        <f>G35+G36</f>
        <v>917976.4</v>
      </c>
      <c r="H34" s="65">
        <f>H35+H36</f>
        <v>2245200</v>
      </c>
      <c r="I34" s="65">
        <f>I35+I36</f>
        <v>2245200</v>
      </c>
      <c r="J34" s="65">
        <f>J35+J36</f>
        <v>1125926.67</v>
      </c>
      <c r="K34" s="65">
        <f t="shared" si="3"/>
        <v>122.65311722610734</v>
      </c>
      <c r="L34" s="65">
        <f t="shared" si="4"/>
        <v>50.148168091929449</v>
      </c>
    </row>
    <row r="35" spans="2:12" x14ac:dyDescent="0.25">
      <c r="B35" s="66"/>
      <c r="C35" s="66"/>
      <c r="D35" s="66"/>
      <c r="E35" s="66" t="s">
        <v>88</v>
      </c>
      <c r="F35" s="66" t="s">
        <v>89</v>
      </c>
      <c r="G35" s="66">
        <v>883058.68</v>
      </c>
      <c r="H35" s="66">
        <v>2161400</v>
      </c>
      <c r="I35" s="66">
        <v>2161400</v>
      </c>
      <c r="J35" s="66">
        <v>1078814.99</v>
      </c>
      <c r="K35" s="66">
        <f t="shared" si="3"/>
        <v>122.16798435184397</v>
      </c>
      <c r="L35" s="66">
        <f t="shared" si="4"/>
        <v>49.912787545109651</v>
      </c>
    </row>
    <row r="36" spans="2:12" x14ac:dyDescent="0.25">
      <c r="B36" s="66"/>
      <c r="C36" s="66"/>
      <c r="D36" s="66"/>
      <c r="E36" s="66" t="s">
        <v>90</v>
      </c>
      <c r="F36" s="66" t="s">
        <v>91</v>
      </c>
      <c r="G36" s="66">
        <v>34917.72</v>
      </c>
      <c r="H36" s="66">
        <v>83800</v>
      </c>
      <c r="I36" s="66">
        <v>83800</v>
      </c>
      <c r="J36" s="66">
        <v>47111.68</v>
      </c>
      <c r="K36" s="66">
        <f t="shared" si="3"/>
        <v>134.9219823058321</v>
      </c>
      <c r="L36" s="66">
        <f t="shared" si="4"/>
        <v>56.219188544152743</v>
      </c>
    </row>
    <row r="37" spans="2:12" x14ac:dyDescent="0.25">
      <c r="B37" s="65"/>
      <c r="C37" s="65"/>
      <c r="D37" s="65" t="s">
        <v>92</v>
      </c>
      <c r="E37" s="65"/>
      <c r="F37" s="65" t="s">
        <v>93</v>
      </c>
      <c r="G37" s="65">
        <f>G38</f>
        <v>79084.63</v>
      </c>
      <c r="H37" s="65">
        <f>H38</f>
        <v>189000</v>
      </c>
      <c r="I37" s="65">
        <f>I38</f>
        <v>189000</v>
      </c>
      <c r="J37" s="65">
        <f>J38</f>
        <v>44998.04</v>
      </c>
      <c r="K37" s="65">
        <f t="shared" si="3"/>
        <v>56.898590788121531</v>
      </c>
      <c r="L37" s="65">
        <f t="shared" si="4"/>
        <v>23.808486772486773</v>
      </c>
    </row>
    <row r="38" spans="2:12" x14ac:dyDescent="0.25">
      <c r="B38" s="66"/>
      <c r="C38" s="66"/>
      <c r="D38" s="66"/>
      <c r="E38" s="66" t="s">
        <v>94</v>
      </c>
      <c r="F38" s="66" t="s">
        <v>93</v>
      </c>
      <c r="G38" s="66">
        <v>79084.63</v>
      </c>
      <c r="H38" s="66">
        <v>189000</v>
      </c>
      <c r="I38" s="66">
        <v>189000</v>
      </c>
      <c r="J38" s="66">
        <v>44998.04</v>
      </c>
      <c r="K38" s="66">
        <f t="shared" si="3"/>
        <v>56.898590788121531</v>
      </c>
      <c r="L38" s="66">
        <f t="shared" si="4"/>
        <v>23.808486772486773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</f>
        <v>241495.75</v>
      </c>
      <c r="H39" s="65">
        <f>H40+H41</f>
        <v>570575</v>
      </c>
      <c r="I39" s="65">
        <f>I40+I41</f>
        <v>570575</v>
      </c>
      <c r="J39" s="65">
        <f>J40+J41</f>
        <v>292917.08999999997</v>
      </c>
      <c r="K39" s="65">
        <f t="shared" si="3"/>
        <v>121.29285505024416</v>
      </c>
      <c r="L39" s="65">
        <f t="shared" si="4"/>
        <v>51.337175656136353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90029.67</v>
      </c>
      <c r="H40" s="66">
        <v>214275</v>
      </c>
      <c r="I40" s="66">
        <v>214275</v>
      </c>
      <c r="J40" s="66">
        <v>108135.97</v>
      </c>
      <c r="K40" s="66">
        <f t="shared" si="3"/>
        <v>120.11148102619947</v>
      </c>
      <c r="L40" s="66">
        <f t="shared" si="4"/>
        <v>50.465975965464942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151466.07999999999</v>
      </c>
      <c r="H41" s="66">
        <v>356300</v>
      </c>
      <c r="I41" s="66">
        <v>356300</v>
      </c>
      <c r="J41" s="66">
        <v>184781.12</v>
      </c>
      <c r="K41" s="66">
        <f t="shared" si="3"/>
        <v>121.9950499808274</v>
      </c>
      <c r="L41" s="66">
        <f t="shared" si="4"/>
        <v>51.861105809710921</v>
      </c>
    </row>
    <row r="42" spans="2:12" x14ac:dyDescent="0.25">
      <c r="B42" s="65"/>
      <c r="C42" s="65" t="s">
        <v>101</v>
      </c>
      <c r="D42" s="65"/>
      <c r="E42" s="65"/>
      <c r="F42" s="65" t="s">
        <v>102</v>
      </c>
      <c r="G42" s="65">
        <f>G43+G47+G54+G64</f>
        <v>880200.1399999999</v>
      </c>
      <c r="H42" s="65">
        <f>H43+H47+H54+H64</f>
        <v>1750299</v>
      </c>
      <c r="I42" s="65">
        <f>I43+I47+I54+I64</f>
        <v>1750299</v>
      </c>
      <c r="J42" s="65">
        <f>J43+J47+J54+J64</f>
        <v>953225.76000000013</v>
      </c>
      <c r="K42" s="65">
        <f t="shared" si="3"/>
        <v>108.29647902578158</v>
      </c>
      <c r="L42" s="65">
        <f t="shared" si="4"/>
        <v>54.460738422406685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</f>
        <v>33075.870000000003</v>
      </c>
      <c r="H43" s="65">
        <f>H44+H45+H46</f>
        <v>75040</v>
      </c>
      <c r="I43" s="65">
        <f>I44+I45+I46</f>
        <v>75040</v>
      </c>
      <c r="J43" s="65">
        <f>J44+J45+J46</f>
        <v>35853.93</v>
      </c>
      <c r="K43" s="65">
        <f t="shared" si="3"/>
        <v>108.39905344893421</v>
      </c>
      <c r="L43" s="65">
        <f t="shared" si="4"/>
        <v>47.779757462686568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2450.2600000000002</v>
      </c>
      <c r="H44" s="66">
        <v>4136</v>
      </c>
      <c r="I44" s="66">
        <v>4136</v>
      </c>
      <c r="J44" s="66">
        <v>2382.7800000000002</v>
      </c>
      <c r="K44" s="66">
        <f t="shared" si="3"/>
        <v>97.246006546244061</v>
      </c>
      <c r="L44" s="66">
        <f t="shared" si="4"/>
        <v>57.610735009671181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30465.61</v>
      </c>
      <c r="H45" s="66">
        <v>69000</v>
      </c>
      <c r="I45" s="66">
        <v>69000</v>
      </c>
      <c r="J45" s="66">
        <v>32328.15</v>
      </c>
      <c r="K45" s="66">
        <f t="shared" si="3"/>
        <v>106.1135818386699</v>
      </c>
      <c r="L45" s="66">
        <f t="shared" si="4"/>
        <v>46.852391304347826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160</v>
      </c>
      <c r="H46" s="66">
        <v>1904</v>
      </c>
      <c r="I46" s="66">
        <v>1904</v>
      </c>
      <c r="J46" s="66">
        <v>1143</v>
      </c>
      <c r="K46" s="66">
        <f t="shared" si="3"/>
        <v>714.375</v>
      </c>
      <c r="L46" s="66">
        <f t="shared" si="4"/>
        <v>60.031512605042018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</f>
        <v>631646.2699999999</v>
      </c>
      <c r="H47" s="65">
        <f>H48+H49+H50+H51+H52+H53</f>
        <v>1257901</v>
      </c>
      <c r="I47" s="65">
        <f>I48+I49+I50+I51+I52+I53</f>
        <v>1257901</v>
      </c>
      <c r="J47" s="65">
        <f>J48+J49+J50+J51+J52+J53</f>
        <v>632081.4</v>
      </c>
      <c r="K47" s="65">
        <f t="shared" si="3"/>
        <v>100.06888824024878</v>
      </c>
      <c r="L47" s="65">
        <f t="shared" si="4"/>
        <v>50.248898760713281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13843.13</v>
      </c>
      <c r="H48" s="66">
        <v>25953</v>
      </c>
      <c r="I48" s="66">
        <v>25953</v>
      </c>
      <c r="J48" s="66">
        <v>20586.3</v>
      </c>
      <c r="K48" s="66">
        <f t="shared" si="3"/>
        <v>148.71131023113992</v>
      </c>
      <c r="L48" s="66">
        <f t="shared" si="4"/>
        <v>79.321465726505608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392008.93</v>
      </c>
      <c r="H49" s="66">
        <v>776096</v>
      </c>
      <c r="I49" s="66">
        <v>776096</v>
      </c>
      <c r="J49" s="66">
        <v>417011.26</v>
      </c>
      <c r="K49" s="66">
        <f t="shared" si="3"/>
        <v>106.37800011341578</v>
      </c>
      <c r="L49" s="66">
        <f t="shared" si="4"/>
        <v>53.731917185502823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141011.88</v>
      </c>
      <c r="H50" s="66">
        <v>308369</v>
      </c>
      <c r="I50" s="66">
        <v>308369</v>
      </c>
      <c r="J50" s="66">
        <v>126286.93</v>
      </c>
      <c r="K50" s="66">
        <f t="shared" si="3"/>
        <v>89.557652872935236</v>
      </c>
      <c r="L50" s="66">
        <f t="shared" si="4"/>
        <v>40.953185955786736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68527.47</v>
      </c>
      <c r="H51" s="66">
        <v>107443</v>
      </c>
      <c r="I51" s="66">
        <v>107443</v>
      </c>
      <c r="J51" s="66">
        <v>59688.09</v>
      </c>
      <c r="K51" s="66">
        <f t="shared" si="3"/>
        <v>87.100968414564264</v>
      </c>
      <c r="L51" s="66">
        <f t="shared" si="4"/>
        <v>55.553260798749108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13738.86</v>
      </c>
      <c r="H52" s="66">
        <v>33106</v>
      </c>
      <c r="I52" s="66">
        <v>33106</v>
      </c>
      <c r="J52" s="66">
        <v>4284.8900000000003</v>
      </c>
      <c r="K52" s="66">
        <f t="shared" si="3"/>
        <v>31.188104398763798</v>
      </c>
      <c r="L52" s="66">
        <f t="shared" si="4"/>
        <v>12.9429408566423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2516</v>
      </c>
      <c r="H53" s="66">
        <v>6934</v>
      </c>
      <c r="I53" s="66">
        <v>6934</v>
      </c>
      <c r="J53" s="66">
        <v>4223.93</v>
      </c>
      <c r="K53" s="66">
        <f t="shared" si="3"/>
        <v>167.88275039745628</v>
      </c>
      <c r="L53" s="66">
        <f t="shared" si="4"/>
        <v>60.916209979809636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G55+G56+G57+G58+G59+G60+G61+G62+G63</f>
        <v>82612.099999999991</v>
      </c>
      <c r="H54" s="65">
        <f>H55+H56+H57+H58+H59+H60+H61+H62+H63</f>
        <v>277983</v>
      </c>
      <c r="I54" s="65">
        <f>I55+I56+I57+I58+I59+I60+I61+I62+I63</f>
        <v>277983</v>
      </c>
      <c r="J54" s="65">
        <f>J55+J56+J57+J58+J59+J60+J61+J62+J63</f>
        <v>148650.79</v>
      </c>
      <c r="K54" s="65">
        <f t="shared" si="3"/>
        <v>179.93827780676199</v>
      </c>
      <c r="L54" s="65">
        <f t="shared" si="4"/>
        <v>53.474777234579093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5853.23</v>
      </c>
      <c r="H55" s="66">
        <v>33959</v>
      </c>
      <c r="I55" s="66">
        <v>33959</v>
      </c>
      <c r="J55" s="66">
        <v>4469.7700000000004</v>
      </c>
      <c r="K55" s="66">
        <f t="shared" si="3"/>
        <v>76.364161326310438</v>
      </c>
      <c r="L55" s="66">
        <f t="shared" si="4"/>
        <v>13.162254483347565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31672.02</v>
      </c>
      <c r="H56" s="66">
        <v>64321</v>
      </c>
      <c r="I56" s="66">
        <v>64321</v>
      </c>
      <c r="J56" s="66">
        <v>31560.26</v>
      </c>
      <c r="K56" s="66">
        <f t="shared" si="3"/>
        <v>99.647133337248462</v>
      </c>
      <c r="L56" s="66">
        <f t="shared" si="4"/>
        <v>49.06680555339625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6441.72</v>
      </c>
      <c r="H57" s="66">
        <v>21560</v>
      </c>
      <c r="I57" s="66">
        <v>21560</v>
      </c>
      <c r="J57" s="66">
        <v>2350.52</v>
      </c>
      <c r="K57" s="66">
        <f t="shared" si="3"/>
        <v>36.489012251386278</v>
      </c>
      <c r="L57" s="66">
        <f t="shared" si="4"/>
        <v>10.902226345083488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29493.43</v>
      </c>
      <c r="H58" s="66">
        <v>62144</v>
      </c>
      <c r="I58" s="66">
        <v>62144</v>
      </c>
      <c r="J58" s="66">
        <v>33417.14</v>
      </c>
      <c r="K58" s="66">
        <f t="shared" si="3"/>
        <v>113.30367475061395</v>
      </c>
      <c r="L58" s="66">
        <f t="shared" si="4"/>
        <v>53.773719104016479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408.27</v>
      </c>
      <c r="H59" s="66">
        <v>915</v>
      </c>
      <c r="I59" s="66">
        <v>915</v>
      </c>
      <c r="J59" s="66">
        <v>853.88</v>
      </c>
      <c r="K59" s="66">
        <f t="shared" si="3"/>
        <v>209.14590834496781</v>
      </c>
      <c r="L59" s="66">
        <f t="shared" si="4"/>
        <v>93.320218579234975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5175.16</v>
      </c>
      <c r="H60" s="66">
        <v>24204</v>
      </c>
      <c r="I60" s="66">
        <v>24204</v>
      </c>
      <c r="J60" s="66">
        <v>17527.68</v>
      </c>
      <c r="K60" s="66">
        <f t="shared" si="3"/>
        <v>338.68865890136732</v>
      </c>
      <c r="L60" s="66">
        <f t="shared" si="4"/>
        <v>72.416460089241454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848.29</v>
      </c>
      <c r="H61" s="66">
        <v>2000</v>
      </c>
      <c r="I61" s="66">
        <v>2000</v>
      </c>
      <c r="J61" s="66">
        <v>6538.8</v>
      </c>
      <c r="K61" s="66">
        <f t="shared" si="3"/>
        <v>770.82129931980808</v>
      </c>
      <c r="L61" s="66">
        <f t="shared" si="4"/>
        <v>326.94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0</v>
      </c>
      <c r="H62" s="66">
        <v>0</v>
      </c>
      <c r="I62" s="66">
        <v>0</v>
      </c>
      <c r="J62" s="66">
        <v>450</v>
      </c>
      <c r="K62" s="66" t="e">
        <f t="shared" si="3"/>
        <v>#DIV/0!</v>
      </c>
      <c r="L62" s="66" t="e">
        <f t="shared" si="4"/>
        <v>#DIV/0!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2719.98</v>
      </c>
      <c r="H63" s="66">
        <v>68880</v>
      </c>
      <c r="I63" s="66">
        <v>68880</v>
      </c>
      <c r="J63" s="66">
        <v>51482.74</v>
      </c>
      <c r="K63" s="66">
        <f t="shared" ref="K63:K89" si="5">(J63*100)/G63</f>
        <v>1892.7617114831726</v>
      </c>
      <c r="L63" s="66">
        <f t="shared" ref="L63:L89" si="6">(J63*100)/I63</f>
        <v>74.742653890824627</v>
      </c>
    </row>
    <row r="64" spans="2:12" x14ac:dyDescent="0.25">
      <c r="B64" s="65"/>
      <c r="C64" s="65"/>
      <c r="D64" s="65" t="s">
        <v>145</v>
      </c>
      <c r="E64" s="65"/>
      <c r="F64" s="65" t="s">
        <v>146</v>
      </c>
      <c r="G64" s="65">
        <f>G65+G66+G67+G68+G69</f>
        <v>132865.9</v>
      </c>
      <c r="H64" s="65">
        <f>H65+H66+H67+H68+H69</f>
        <v>139375</v>
      </c>
      <c r="I64" s="65">
        <f>I65+I66+I67+I68+I69</f>
        <v>139375</v>
      </c>
      <c r="J64" s="65">
        <f>J65+J66+J67+J68+J69</f>
        <v>136639.64000000001</v>
      </c>
      <c r="K64" s="65">
        <f t="shared" si="5"/>
        <v>102.84026224938077</v>
      </c>
      <c r="L64" s="65">
        <f t="shared" si="6"/>
        <v>98.037409865470849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44063.14</v>
      </c>
      <c r="H65" s="66">
        <v>99288</v>
      </c>
      <c r="I65" s="66">
        <v>99288</v>
      </c>
      <c r="J65" s="66">
        <v>43963.91</v>
      </c>
      <c r="K65" s="66">
        <f t="shared" si="5"/>
        <v>99.774800434104336</v>
      </c>
      <c r="L65" s="66">
        <f t="shared" si="6"/>
        <v>44.279177745548303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1711.37</v>
      </c>
      <c r="H66" s="66">
        <v>4013</v>
      </c>
      <c r="I66" s="66">
        <v>4013</v>
      </c>
      <c r="J66" s="66">
        <v>2346.89</v>
      </c>
      <c r="K66" s="66">
        <f t="shared" si="5"/>
        <v>137.13516071918988</v>
      </c>
      <c r="L66" s="66">
        <f t="shared" si="6"/>
        <v>58.48218290555694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0</v>
      </c>
      <c r="H67" s="66">
        <v>265</v>
      </c>
      <c r="I67" s="66">
        <v>265</v>
      </c>
      <c r="J67" s="66">
        <v>0</v>
      </c>
      <c r="K67" s="66" t="e">
        <f t="shared" si="5"/>
        <v>#DIV/0!</v>
      </c>
      <c r="L67" s="66">
        <f t="shared" si="6"/>
        <v>0</v>
      </c>
    </row>
    <row r="68" spans="2:12" x14ac:dyDescent="0.25">
      <c r="B68" s="66"/>
      <c r="C68" s="66"/>
      <c r="D68" s="66"/>
      <c r="E68" s="66" t="s">
        <v>153</v>
      </c>
      <c r="F68" s="66" t="s">
        <v>154</v>
      </c>
      <c r="G68" s="66">
        <v>0</v>
      </c>
      <c r="H68" s="66">
        <v>300</v>
      </c>
      <c r="I68" s="66">
        <v>300</v>
      </c>
      <c r="J68" s="66">
        <v>0</v>
      </c>
      <c r="K68" s="66" t="e">
        <f t="shared" si="5"/>
        <v>#DIV/0!</v>
      </c>
      <c r="L68" s="66">
        <f t="shared" si="6"/>
        <v>0</v>
      </c>
    </row>
    <row r="69" spans="2:12" x14ac:dyDescent="0.25">
      <c r="B69" s="66"/>
      <c r="C69" s="66"/>
      <c r="D69" s="66"/>
      <c r="E69" s="66" t="s">
        <v>155</v>
      </c>
      <c r="F69" s="66" t="s">
        <v>146</v>
      </c>
      <c r="G69" s="66">
        <v>87091.39</v>
      </c>
      <c r="H69" s="66">
        <v>35509</v>
      </c>
      <c r="I69" s="66">
        <v>35509</v>
      </c>
      <c r="J69" s="66">
        <v>90328.84</v>
      </c>
      <c r="K69" s="66">
        <f t="shared" si="5"/>
        <v>103.717302020326</v>
      </c>
      <c r="L69" s="66">
        <f t="shared" si="6"/>
        <v>254.38294516883045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5314.89</v>
      </c>
      <c r="H70" s="65">
        <f>H71+H73</f>
        <v>44965</v>
      </c>
      <c r="I70" s="65">
        <f>I71+I73</f>
        <v>44965</v>
      </c>
      <c r="J70" s="65">
        <f>J71+J73</f>
        <v>17259.28</v>
      </c>
      <c r="K70" s="65">
        <f t="shared" si="5"/>
        <v>324.73447239735907</v>
      </c>
      <c r="L70" s="65">
        <f t="shared" si="6"/>
        <v>38.383809629711998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0</v>
      </c>
      <c r="H71" s="65">
        <f>H72</f>
        <v>30000</v>
      </c>
      <c r="I71" s="65">
        <f>I72</f>
        <v>30000</v>
      </c>
      <c r="J71" s="65">
        <f>J72</f>
        <v>6740.85</v>
      </c>
      <c r="K71" s="65" t="e">
        <f t="shared" si="5"/>
        <v>#DIV/0!</v>
      </c>
      <c r="L71" s="65">
        <f t="shared" si="6"/>
        <v>22.4695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30000</v>
      </c>
      <c r="I72" s="66">
        <v>30000</v>
      </c>
      <c r="J72" s="66">
        <v>6740.85</v>
      </c>
      <c r="K72" s="66" t="e">
        <f t="shared" si="5"/>
        <v>#DIV/0!</v>
      </c>
      <c r="L72" s="66">
        <f t="shared" si="6"/>
        <v>22.4695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5314.89</v>
      </c>
      <c r="H73" s="65">
        <f>H74</f>
        <v>14965</v>
      </c>
      <c r="I73" s="65">
        <f>I74</f>
        <v>14965</v>
      </c>
      <c r="J73" s="65">
        <f>J74</f>
        <v>10518.43</v>
      </c>
      <c r="K73" s="65">
        <f t="shared" si="5"/>
        <v>197.90494252938441</v>
      </c>
      <c r="L73" s="65">
        <f t="shared" si="6"/>
        <v>70.28686936184431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5314.89</v>
      </c>
      <c r="H74" s="66">
        <v>14965</v>
      </c>
      <c r="I74" s="66">
        <v>14965</v>
      </c>
      <c r="J74" s="66">
        <v>10518.43</v>
      </c>
      <c r="K74" s="66">
        <f t="shared" si="5"/>
        <v>197.90494252938441</v>
      </c>
      <c r="L74" s="66">
        <f t="shared" si="6"/>
        <v>70.28686936184431</v>
      </c>
    </row>
    <row r="75" spans="2:12" x14ac:dyDescent="0.25">
      <c r="B75" s="65" t="s">
        <v>166</v>
      </c>
      <c r="C75" s="65"/>
      <c r="D75" s="65"/>
      <c r="E75" s="65"/>
      <c r="F75" s="65" t="s">
        <v>167</v>
      </c>
      <c r="G75" s="65">
        <f>G76+G85</f>
        <v>233653.55</v>
      </c>
      <c r="H75" s="65">
        <f>H76+H85</f>
        <v>751500</v>
      </c>
      <c r="I75" s="65">
        <f>I76+I85</f>
        <v>751500</v>
      </c>
      <c r="J75" s="65">
        <f>J76+J85</f>
        <v>451123.85</v>
      </c>
      <c r="K75" s="65">
        <f t="shared" si="5"/>
        <v>193.073826612093</v>
      </c>
      <c r="L75" s="65">
        <f t="shared" si="6"/>
        <v>60.029787092481705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>G77+G83</f>
        <v>233653.55</v>
      </c>
      <c r="H76" s="65">
        <f>H77+H83</f>
        <v>337500</v>
      </c>
      <c r="I76" s="65">
        <f>I77+I83</f>
        <v>337500</v>
      </c>
      <c r="J76" s="65">
        <f>J77+J83</f>
        <v>83886.36</v>
      </c>
      <c r="K76" s="65">
        <f t="shared" si="5"/>
        <v>35.902026740017433</v>
      </c>
      <c r="L76" s="65">
        <f t="shared" si="6"/>
        <v>24.855217777777778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G78+G79+G80+G81+G82</f>
        <v>22747.3</v>
      </c>
      <c r="H77" s="65">
        <f>H78+H79+H80+H81+H82</f>
        <v>337500</v>
      </c>
      <c r="I77" s="65">
        <f>I78+I79+I80+I81+I82</f>
        <v>337500</v>
      </c>
      <c r="J77" s="65">
        <f>J78+J79+J80+J81+J82</f>
        <v>47164.37</v>
      </c>
      <c r="K77" s="65">
        <f t="shared" si="5"/>
        <v>207.34051953418648</v>
      </c>
      <c r="L77" s="65">
        <f t="shared" si="6"/>
        <v>13.974628148148149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2257.94</v>
      </c>
      <c r="H78" s="66">
        <v>6935</v>
      </c>
      <c r="I78" s="66">
        <v>6935</v>
      </c>
      <c r="J78" s="66">
        <v>4773.75</v>
      </c>
      <c r="K78" s="66">
        <f t="shared" si="5"/>
        <v>211.42058690664942</v>
      </c>
      <c r="L78" s="66">
        <f t="shared" si="6"/>
        <v>68.835616438356169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1044</v>
      </c>
      <c r="H79" s="66">
        <v>0</v>
      </c>
      <c r="I79" s="66">
        <v>0</v>
      </c>
      <c r="J79" s="66">
        <v>0</v>
      </c>
      <c r="K79" s="66">
        <f t="shared" si="5"/>
        <v>0</v>
      </c>
      <c r="L79" s="66" t="e">
        <f t="shared" si="6"/>
        <v>#DIV/0!</v>
      </c>
    </row>
    <row r="80" spans="2:12" x14ac:dyDescent="0.25">
      <c r="B80" s="66"/>
      <c r="C80" s="66"/>
      <c r="D80" s="66"/>
      <c r="E80" s="66" t="s">
        <v>176</v>
      </c>
      <c r="F80" s="66" t="s">
        <v>177</v>
      </c>
      <c r="G80" s="66">
        <v>2915.8</v>
      </c>
      <c r="H80" s="66">
        <v>700</v>
      </c>
      <c r="I80" s="66">
        <v>700</v>
      </c>
      <c r="J80" s="66">
        <v>4477.5</v>
      </c>
      <c r="K80" s="66">
        <f t="shared" si="5"/>
        <v>153.55991494615543</v>
      </c>
      <c r="L80" s="66">
        <f t="shared" si="6"/>
        <v>639.64285714285711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13898.31</v>
      </c>
      <c r="H81" s="66">
        <v>329865</v>
      </c>
      <c r="I81" s="66">
        <v>329865</v>
      </c>
      <c r="J81" s="66">
        <v>37913.120000000003</v>
      </c>
      <c r="K81" s="66">
        <f t="shared" si="5"/>
        <v>272.78942547691054</v>
      </c>
      <c r="L81" s="66">
        <f t="shared" si="6"/>
        <v>11.493526139481304</v>
      </c>
    </row>
    <row r="82" spans="2:12" x14ac:dyDescent="0.25">
      <c r="B82" s="66"/>
      <c r="C82" s="66"/>
      <c r="D82" s="66"/>
      <c r="E82" s="66" t="s">
        <v>180</v>
      </c>
      <c r="F82" s="66" t="s">
        <v>181</v>
      </c>
      <c r="G82" s="66">
        <v>2631.25</v>
      </c>
      <c r="H82" s="66">
        <v>0</v>
      </c>
      <c r="I82" s="66">
        <v>0</v>
      </c>
      <c r="J82" s="66">
        <v>0</v>
      </c>
      <c r="K82" s="66">
        <f t="shared" si="5"/>
        <v>0</v>
      </c>
      <c r="L82" s="66" t="e">
        <f t="shared" si="6"/>
        <v>#DIV/0!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>G84</f>
        <v>210906.25</v>
      </c>
      <c r="H83" s="65">
        <f>H84</f>
        <v>0</v>
      </c>
      <c r="I83" s="65">
        <f>I84</f>
        <v>0</v>
      </c>
      <c r="J83" s="65">
        <f>J84</f>
        <v>36721.99</v>
      </c>
      <c r="K83" s="65">
        <f t="shared" si="5"/>
        <v>17.411522892280338</v>
      </c>
      <c r="L83" s="65" t="e">
        <f t="shared" si="6"/>
        <v>#DIV/0!</v>
      </c>
    </row>
    <row r="84" spans="2:12" x14ac:dyDescent="0.25">
      <c r="B84" s="66"/>
      <c r="C84" s="66"/>
      <c r="D84" s="66"/>
      <c r="E84" s="66" t="s">
        <v>184</v>
      </c>
      <c r="F84" s="66" t="s">
        <v>185</v>
      </c>
      <c r="G84" s="66">
        <v>210906.25</v>
      </c>
      <c r="H84" s="66">
        <v>0</v>
      </c>
      <c r="I84" s="66">
        <v>0</v>
      </c>
      <c r="J84" s="66">
        <v>36721.99</v>
      </c>
      <c r="K84" s="66">
        <f t="shared" si="5"/>
        <v>17.411522892280338</v>
      </c>
      <c r="L84" s="66" t="e">
        <f t="shared" si="6"/>
        <v>#DIV/0!</v>
      </c>
    </row>
    <row r="85" spans="2:12" x14ac:dyDescent="0.25">
      <c r="B85" s="65"/>
      <c r="C85" s="65" t="s">
        <v>186</v>
      </c>
      <c r="D85" s="65"/>
      <c r="E85" s="65"/>
      <c r="F85" s="65" t="s">
        <v>187</v>
      </c>
      <c r="G85" s="65">
        <f>G86+G88</f>
        <v>0</v>
      </c>
      <c r="H85" s="65">
        <f>H86+H88</f>
        <v>414000</v>
      </c>
      <c r="I85" s="65">
        <f>I86+I88</f>
        <v>414000</v>
      </c>
      <c r="J85" s="65">
        <f>J86+J88</f>
        <v>367237.49</v>
      </c>
      <c r="K85" s="65" t="e">
        <f t="shared" si="5"/>
        <v>#DIV/0!</v>
      </c>
      <c r="L85" s="65">
        <f t="shared" si="6"/>
        <v>88.704707729468595</v>
      </c>
    </row>
    <row r="86" spans="2:12" x14ac:dyDescent="0.25">
      <c r="B86" s="65"/>
      <c r="C86" s="65"/>
      <c r="D86" s="65" t="s">
        <v>188</v>
      </c>
      <c r="E86" s="65"/>
      <c r="F86" s="65" t="s">
        <v>189</v>
      </c>
      <c r="G86" s="65">
        <f>G87</f>
        <v>0</v>
      </c>
      <c r="H86" s="65">
        <f>H87</f>
        <v>414000</v>
      </c>
      <c r="I86" s="65">
        <f>I87</f>
        <v>414000</v>
      </c>
      <c r="J86" s="65">
        <f>J87</f>
        <v>216399.28</v>
      </c>
      <c r="K86" s="65" t="e">
        <f t="shared" si="5"/>
        <v>#DIV/0!</v>
      </c>
      <c r="L86" s="65">
        <f t="shared" si="6"/>
        <v>52.270357487922702</v>
      </c>
    </row>
    <row r="87" spans="2:12" x14ac:dyDescent="0.25">
      <c r="B87" s="66"/>
      <c r="C87" s="66"/>
      <c r="D87" s="66"/>
      <c r="E87" s="66" t="s">
        <v>190</v>
      </c>
      <c r="F87" s="66" t="s">
        <v>189</v>
      </c>
      <c r="G87" s="66">
        <v>0</v>
      </c>
      <c r="H87" s="66">
        <v>414000</v>
      </c>
      <c r="I87" s="66">
        <v>414000</v>
      </c>
      <c r="J87" s="66">
        <v>216399.28</v>
      </c>
      <c r="K87" s="66" t="e">
        <f t="shared" si="5"/>
        <v>#DIV/0!</v>
      </c>
      <c r="L87" s="66">
        <f t="shared" si="6"/>
        <v>52.270357487922702</v>
      </c>
    </row>
    <row r="88" spans="2:12" x14ac:dyDescent="0.25">
      <c r="B88" s="65"/>
      <c r="C88" s="65"/>
      <c r="D88" s="65" t="s">
        <v>191</v>
      </c>
      <c r="E88" s="65"/>
      <c r="F88" s="65" t="s">
        <v>192</v>
      </c>
      <c r="G88" s="65">
        <f>G89</f>
        <v>0</v>
      </c>
      <c r="H88" s="65">
        <f>H89</f>
        <v>0</v>
      </c>
      <c r="I88" s="65">
        <f>I89</f>
        <v>0</v>
      </c>
      <c r="J88" s="65">
        <f>J89</f>
        <v>150838.21</v>
      </c>
      <c r="K88" s="65" t="e">
        <f t="shared" si="5"/>
        <v>#DIV/0!</v>
      </c>
      <c r="L88" s="65" t="e">
        <f t="shared" si="6"/>
        <v>#DIV/0!</v>
      </c>
    </row>
    <row r="89" spans="2:12" x14ac:dyDescent="0.25">
      <c r="B89" s="66"/>
      <c r="C89" s="66"/>
      <c r="D89" s="66"/>
      <c r="E89" s="66" t="s">
        <v>193</v>
      </c>
      <c r="F89" s="66" t="s">
        <v>194</v>
      </c>
      <c r="G89" s="66">
        <v>0</v>
      </c>
      <c r="H89" s="66">
        <v>0</v>
      </c>
      <c r="I89" s="66">
        <v>0</v>
      </c>
      <c r="J89" s="66">
        <v>150838.21</v>
      </c>
      <c r="K89" s="66" t="e">
        <f t="shared" si="5"/>
        <v>#DIV/0!</v>
      </c>
      <c r="L89" s="66" t="e">
        <f t="shared" si="6"/>
        <v>#DIV/0!</v>
      </c>
    </row>
    <row r="90" spans="2:12" x14ac:dyDescent="0.25">
      <c r="B90" s="65"/>
      <c r="C90" s="66"/>
      <c r="D90" s="67"/>
      <c r="E90" s="68"/>
      <c r="F90" s="8"/>
      <c r="G90" s="65"/>
      <c r="H90" s="65"/>
      <c r="I90" s="65"/>
      <c r="J90" s="65"/>
      <c r="K90" s="70"/>
      <c r="L90" s="70"/>
    </row>
  </sheetData>
  <mergeCells count="7">
    <mergeCell ref="B29:F29"/>
    <mergeCell ref="B30:F30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17" sqref="F17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2" t="s">
        <v>16</v>
      </c>
      <c r="C2" s="102"/>
      <c r="D2" s="102"/>
      <c r="E2" s="102"/>
      <c r="F2" s="102"/>
      <c r="G2" s="102"/>
      <c r="H2" s="102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2532099.56</v>
      </c>
      <c r="D6" s="71">
        <f>D7+D9+D11</f>
        <v>5551539</v>
      </c>
      <c r="E6" s="71">
        <f>E7+E9+E11</f>
        <v>5551539</v>
      </c>
      <c r="F6" s="71">
        <f>F7+F9+F11</f>
        <v>2673483.75</v>
      </c>
      <c r="G6" s="72">
        <f t="shared" ref="G6:G19" si="0">(F6*100)/C6</f>
        <v>105.58367420592261</v>
      </c>
      <c r="H6" s="72">
        <f t="shared" ref="H6:H19" si="1">(F6*100)/E6</f>
        <v>48.157524427010237</v>
      </c>
    </row>
    <row r="7" spans="1:8" x14ac:dyDescent="0.25">
      <c r="A7"/>
      <c r="B7" s="8" t="s">
        <v>195</v>
      </c>
      <c r="C7" s="71">
        <f>C8</f>
        <v>1677758.65</v>
      </c>
      <c r="D7" s="71">
        <f>D8</f>
        <v>3862253</v>
      </c>
      <c r="E7" s="71">
        <f>E8</f>
        <v>3862253</v>
      </c>
      <c r="F7" s="71">
        <f>F8</f>
        <v>1873941.78</v>
      </c>
      <c r="G7" s="72">
        <f t="shared" si="0"/>
        <v>111.69316754826447</v>
      </c>
      <c r="H7" s="72">
        <f t="shared" si="1"/>
        <v>48.519394767768965</v>
      </c>
    </row>
    <row r="8" spans="1:8" x14ac:dyDescent="0.25">
      <c r="A8"/>
      <c r="B8" s="16" t="s">
        <v>196</v>
      </c>
      <c r="C8" s="73">
        <v>1677758.65</v>
      </c>
      <c r="D8" s="73">
        <v>3862253</v>
      </c>
      <c r="E8" s="73">
        <v>3862253</v>
      </c>
      <c r="F8" s="74">
        <v>1873941.78</v>
      </c>
      <c r="G8" s="70">
        <f t="shared" si="0"/>
        <v>111.69316754826447</v>
      </c>
      <c r="H8" s="70">
        <f t="shared" si="1"/>
        <v>48.519394767768965</v>
      </c>
    </row>
    <row r="9" spans="1:8" x14ac:dyDescent="0.25">
      <c r="A9"/>
      <c r="B9" s="8" t="s">
        <v>197</v>
      </c>
      <c r="C9" s="71">
        <f>C10</f>
        <v>664171.73</v>
      </c>
      <c r="D9" s="71">
        <f>D10</f>
        <v>1495286</v>
      </c>
      <c r="E9" s="71">
        <f>E10</f>
        <v>1495286</v>
      </c>
      <c r="F9" s="71">
        <f>F10</f>
        <v>697104.56</v>
      </c>
      <c r="G9" s="72">
        <f t="shared" si="0"/>
        <v>104.95848114462807</v>
      </c>
      <c r="H9" s="72">
        <f t="shared" si="1"/>
        <v>46.620148921343478</v>
      </c>
    </row>
    <row r="10" spans="1:8" x14ac:dyDescent="0.25">
      <c r="A10"/>
      <c r="B10" s="16" t="s">
        <v>198</v>
      </c>
      <c r="C10" s="73">
        <v>664171.73</v>
      </c>
      <c r="D10" s="73">
        <v>1495286</v>
      </c>
      <c r="E10" s="73">
        <v>1495286</v>
      </c>
      <c r="F10" s="74">
        <v>697104.56</v>
      </c>
      <c r="G10" s="70">
        <f t="shared" si="0"/>
        <v>104.95848114462807</v>
      </c>
      <c r="H10" s="70">
        <f t="shared" si="1"/>
        <v>46.620148921343478</v>
      </c>
    </row>
    <row r="11" spans="1:8" x14ac:dyDescent="0.25">
      <c r="A11"/>
      <c r="B11" s="8" t="s">
        <v>199</v>
      </c>
      <c r="C11" s="71">
        <f>C12</f>
        <v>190169.18</v>
      </c>
      <c r="D11" s="71">
        <f>D12</f>
        <v>194000</v>
      </c>
      <c r="E11" s="71">
        <f>E12</f>
        <v>194000</v>
      </c>
      <c r="F11" s="71">
        <f>F12</f>
        <v>102437.41</v>
      </c>
      <c r="G11" s="72">
        <f t="shared" si="0"/>
        <v>53.866462483563325</v>
      </c>
      <c r="H11" s="72">
        <f t="shared" si="1"/>
        <v>52.802788659793812</v>
      </c>
    </row>
    <row r="12" spans="1:8" x14ac:dyDescent="0.25">
      <c r="A12"/>
      <c r="B12" s="16" t="s">
        <v>200</v>
      </c>
      <c r="C12" s="73">
        <v>190169.18</v>
      </c>
      <c r="D12" s="73">
        <v>194000</v>
      </c>
      <c r="E12" s="73">
        <v>194000</v>
      </c>
      <c r="F12" s="74">
        <v>102437.41</v>
      </c>
      <c r="G12" s="70">
        <f t="shared" si="0"/>
        <v>53.866462483563325</v>
      </c>
      <c r="H12" s="70">
        <f t="shared" si="1"/>
        <v>52.802788659793812</v>
      </c>
    </row>
    <row r="13" spans="1:8" x14ac:dyDescent="0.25">
      <c r="B13" s="8" t="s">
        <v>32</v>
      </c>
      <c r="C13" s="75">
        <f>C14+C16+C18</f>
        <v>2357725.36</v>
      </c>
      <c r="D13" s="75">
        <f>D14+D16+D18</f>
        <v>5551539</v>
      </c>
      <c r="E13" s="75">
        <f>E14+E16+E18</f>
        <v>5551539</v>
      </c>
      <c r="F13" s="75">
        <f>F14+F16+F18</f>
        <v>2885450.69</v>
      </c>
      <c r="G13" s="72">
        <f t="shared" si="0"/>
        <v>122.38281603757277</v>
      </c>
      <c r="H13" s="72">
        <f t="shared" si="1"/>
        <v>51.975689804214653</v>
      </c>
    </row>
    <row r="14" spans="1:8" x14ac:dyDescent="0.25">
      <c r="A14"/>
      <c r="B14" s="8" t="s">
        <v>195</v>
      </c>
      <c r="C14" s="75">
        <f>C15</f>
        <v>1677758.65</v>
      </c>
      <c r="D14" s="75">
        <f>D15</f>
        <v>3862253</v>
      </c>
      <c r="E14" s="75">
        <f>E15</f>
        <v>3862253</v>
      </c>
      <c r="F14" s="75">
        <f>F15</f>
        <v>1873941.78</v>
      </c>
      <c r="G14" s="72">
        <f t="shared" si="0"/>
        <v>111.69316754826447</v>
      </c>
      <c r="H14" s="72">
        <f t="shared" si="1"/>
        <v>48.519394767768965</v>
      </c>
    </row>
    <row r="15" spans="1:8" x14ac:dyDescent="0.25">
      <c r="A15"/>
      <c r="B15" s="16" t="s">
        <v>196</v>
      </c>
      <c r="C15" s="73">
        <v>1677758.65</v>
      </c>
      <c r="D15" s="73">
        <v>3862253</v>
      </c>
      <c r="E15" s="76">
        <v>3862253</v>
      </c>
      <c r="F15" s="74">
        <v>1873941.78</v>
      </c>
      <c r="G15" s="70">
        <f t="shared" si="0"/>
        <v>111.69316754826447</v>
      </c>
      <c r="H15" s="70">
        <f t="shared" si="1"/>
        <v>48.519394767768965</v>
      </c>
    </row>
    <row r="16" spans="1:8" x14ac:dyDescent="0.25">
      <c r="A16"/>
      <c r="B16" s="8" t="s">
        <v>197</v>
      </c>
      <c r="C16" s="75">
        <f>C17</f>
        <v>352821.42</v>
      </c>
      <c r="D16" s="75">
        <f>D17</f>
        <v>1495286</v>
      </c>
      <c r="E16" s="75">
        <f>E17</f>
        <v>1495286</v>
      </c>
      <c r="F16" s="75">
        <f>F17</f>
        <v>820602.55</v>
      </c>
      <c r="G16" s="72">
        <f t="shared" si="0"/>
        <v>232.58297356209269</v>
      </c>
      <c r="H16" s="72">
        <f t="shared" si="1"/>
        <v>54.879304026119421</v>
      </c>
    </row>
    <row r="17" spans="1:8" x14ac:dyDescent="0.25">
      <c r="A17"/>
      <c r="B17" s="16" t="s">
        <v>198</v>
      </c>
      <c r="C17" s="73">
        <v>352821.42</v>
      </c>
      <c r="D17" s="73">
        <v>1495286</v>
      </c>
      <c r="E17" s="76">
        <v>1495286</v>
      </c>
      <c r="F17" s="74">
        <v>820602.55</v>
      </c>
      <c r="G17" s="70">
        <f t="shared" si="0"/>
        <v>232.58297356209269</v>
      </c>
      <c r="H17" s="70">
        <f t="shared" si="1"/>
        <v>54.879304026119421</v>
      </c>
    </row>
    <row r="18" spans="1:8" x14ac:dyDescent="0.25">
      <c r="A18"/>
      <c r="B18" s="8" t="s">
        <v>199</v>
      </c>
      <c r="C18" s="75">
        <f>C19</f>
        <v>327145.28999999998</v>
      </c>
      <c r="D18" s="75">
        <f>D19</f>
        <v>194000</v>
      </c>
      <c r="E18" s="75">
        <f>E19</f>
        <v>194000</v>
      </c>
      <c r="F18" s="75">
        <f>F19</f>
        <v>190906.36</v>
      </c>
      <c r="G18" s="72">
        <f t="shared" si="0"/>
        <v>58.355221926013364</v>
      </c>
      <c r="H18" s="72">
        <f t="shared" si="1"/>
        <v>98.405340206185571</v>
      </c>
    </row>
    <row r="19" spans="1:8" x14ac:dyDescent="0.25">
      <c r="A19"/>
      <c r="B19" s="16" t="s">
        <v>200</v>
      </c>
      <c r="C19" s="73">
        <v>327145.28999999998</v>
      </c>
      <c r="D19" s="73">
        <v>194000</v>
      </c>
      <c r="E19" s="76">
        <v>194000</v>
      </c>
      <c r="F19" s="74">
        <v>190906.36</v>
      </c>
      <c r="G19" s="70">
        <f t="shared" si="0"/>
        <v>58.355221926013364</v>
      </c>
      <c r="H19" s="70">
        <f t="shared" si="1"/>
        <v>98.405340206185571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7" sqref="F7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2" t="s">
        <v>17</v>
      </c>
      <c r="C2" s="102"/>
      <c r="D2" s="102"/>
      <c r="E2" s="102"/>
      <c r="F2" s="102"/>
      <c r="G2" s="102"/>
      <c r="H2" s="10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2357725.36</v>
      </c>
      <c r="D6" s="75">
        <f t="shared" si="0"/>
        <v>5551539</v>
      </c>
      <c r="E6" s="75">
        <f t="shared" si="0"/>
        <v>5551539</v>
      </c>
      <c r="F6" s="75">
        <f t="shared" si="0"/>
        <v>2885450.69</v>
      </c>
      <c r="G6" s="70">
        <f>(F6*100)/C6</f>
        <v>122.38281603757277</v>
      </c>
      <c r="H6" s="70">
        <f>(F6*100)/E6</f>
        <v>51.975689804214653</v>
      </c>
    </row>
    <row r="7" spans="2:8" x14ac:dyDescent="0.25">
      <c r="B7" s="8" t="s">
        <v>201</v>
      </c>
      <c r="C7" s="75">
        <f t="shared" si="0"/>
        <v>2357725.36</v>
      </c>
      <c r="D7" s="75">
        <f t="shared" si="0"/>
        <v>5551539</v>
      </c>
      <c r="E7" s="75">
        <f t="shared" si="0"/>
        <v>5551539</v>
      </c>
      <c r="F7" s="75">
        <f t="shared" si="0"/>
        <v>2885450.69</v>
      </c>
      <c r="G7" s="70">
        <f>(F7*100)/C7</f>
        <v>122.38281603757277</v>
      </c>
      <c r="H7" s="70">
        <f>(F7*100)/E7</f>
        <v>51.975689804214653</v>
      </c>
    </row>
    <row r="8" spans="2:8" x14ac:dyDescent="0.25">
      <c r="B8" s="11" t="s">
        <v>202</v>
      </c>
      <c r="C8" s="73">
        <v>2357725.36</v>
      </c>
      <c r="D8" s="73">
        <v>5551539</v>
      </c>
      <c r="E8" s="73">
        <v>5551539</v>
      </c>
      <c r="F8" s="74">
        <v>2885450.69</v>
      </c>
      <c r="G8" s="70">
        <f>(F8*100)/C8</f>
        <v>122.38281603757277</v>
      </c>
      <c r="H8" s="70">
        <f>(F8*100)/E8</f>
        <v>51.975689804214653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I16" sqref="I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2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ht="15.75" customHeight="1" x14ac:dyDescent="0.25">
      <c r="B5" s="102" t="s">
        <v>18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4" t="s">
        <v>3</v>
      </c>
      <c r="C7" s="125"/>
      <c r="D7" s="125"/>
      <c r="E7" s="125"/>
      <c r="F7" s="126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4">
        <v>1</v>
      </c>
      <c r="C8" s="125"/>
      <c r="D8" s="125"/>
      <c r="E8" s="125"/>
      <c r="F8" s="126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tabSelected="1" workbookViewId="0">
      <selection activeCell="F17" sqref="F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2" t="s">
        <v>19</v>
      </c>
      <c r="C2" s="102"/>
      <c r="D2" s="102"/>
      <c r="E2" s="102"/>
      <c r="F2" s="102"/>
      <c r="G2" s="102"/>
      <c r="H2" s="10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101" t="e">
        <f>F6/C6*100</f>
        <v>#DIV/0!</v>
      </c>
      <c r="H6" s="69" t="e">
        <f>F6/E6*100</f>
        <v>#DIV/0!</v>
      </c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 t="e">
        <f>F10/C10*100</f>
        <v>#DIV/0!</v>
      </c>
      <c r="H10" s="69" t="e">
        <f>F10/E10*100</f>
        <v>#DIV/0!</v>
      </c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7995"/>
  <sheetViews>
    <sheetView topLeftCell="A7" zoomScaleNormal="100" workbookViewId="0">
      <selection activeCell="F49" sqref="F4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203</v>
      </c>
      <c r="C1" s="39"/>
    </row>
    <row r="2" spans="1:6" ht="15" customHeight="1" x14ac:dyDescent="0.2">
      <c r="A2" s="41" t="s">
        <v>34</v>
      </c>
      <c r="B2" s="42" t="s">
        <v>204</v>
      </c>
      <c r="C2" s="39"/>
    </row>
    <row r="3" spans="1:6" s="39" customFormat="1" ht="43.5" customHeight="1" x14ac:dyDescent="0.2">
      <c r="A3" s="43" t="s">
        <v>35</v>
      </c>
      <c r="B3" s="37" t="s">
        <v>205</v>
      </c>
    </row>
    <row r="4" spans="1:6" s="39" customFormat="1" x14ac:dyDescent="0.2">
      <c r="A4" s="43" t="s">
        <v>36</v>
      </c>
      <c r="B4" s="44" t="s">
        <v>206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207</v>
      </c>
      <c r="B7" s="46"/>
      <c r="C7" s="77">
        <f>C12+C51</f>
        <v>3862253</v>
      </c>
      <c r="D7" s="77">
        <f>D12+D51</f>
        <v>3862253</v>
      </c>
      <c r="E7" s="77">
        <f>E12+E51</f>
        <v>1873941.7799999998</v>
      </c>
      <c r="F7" s="77">
        <f>(E7*100)/D7</f>
        <v>48.519394767768958</v>
      </c>
    </row>
    <row r="8" spans="1:6" x14ac:dyDescent="0.2">
      <c r="A8" s="47" t="s">
        <v>84</v>
      </c>
      <c r="B8" s="46"/>
      <c r="C8" s="77">
        <f>C70+C102</f>
        <v>1495286</v>
      </c>
      <c r="D8" s="77">
        <f>D70+D102</f>
        <v>1495286</v>
      </c>
      <c r="E8" s="77">
        <f>E70+E102</f>
        <v>820602.55</v>
      </c>
      <c r="F8" s="77">
        <f>(E8*100)/D8</f>
        <v>54.879304026119421</v>
      </c>
    </row>
    <row r="9" spans="1:6" x14ac:dyDescent="0.2">
      <c r="A9" s="47" t="s">
        <v>208</v>
      </c>
      <c r="B9" s="46"/>
      <c r="C9" s="77">
        <f>C122+C130</f>
        <v>194000</v>
      </c>
      <c r="D9" s="77">
        <f>D122+D130</f>
        <v>194000</v>
      </c>
      <c r="E9" s="77">
        <f>E122+E130</f>
        <v>190906.36</v>
      </c>
      <c r="F9" s="77">
        <f>(E9*100)/D9</f>
        <v>98.405340206185571</v>
      </c>
    </row>
    <row r="10" spans="1:6" s="57" customFormat="1" x14ac:dyDescent="0.2">
      <c r="C10" s="100">
        <f>SUM(C7:C9)</f>
        <v>5551539</v>
      </c>
      <c r="D10" s="100">
        <f>SUM(D7:D9)</f>
        <v>5551539</v>
      </c>
      <c r="E10" s="99">
        <f>SUM(E6:E9)</f>
        <v>2885450.69</v>
      </c>
    </row>
    <row r="11" spans="1:6" ht="38.25" x14ac:dyDescent="0.2">
      <c r="A11" s="47" t="s">
        <v>209</v>
      </c>
      <c r="B11" s="47" t="s">
        <v>210</v>
      </c>
      <c r="C11" s="47" t="s">
        <v>43</v>
      </c>
      <c r="D11" s="47" t="s">
        <v>211</v>
      </c>
      <c r="E11" s="47" t="s">
        <v>212</v>
      </c>
      <c r="F11" s="47" t="s">
        <v>213</v>
      </c>
    </row>
    <row r="12" spans="1:6" x14ac:dyDescent="0.2">
      <c r="A12" s="49" t="s">
        <v>82</v>
      </c>
      <c r="B12" s="50" t="s">
        <v>83</v>
      </c>
      <c r="C12" s="80">
        <f>C13+C22+C48</f>
        <v>3592253</v>
      </c>
      <c r="D12" s="80">
        <f>D13+D22+D48</f>
        <v>3592253</v>
      </c>
      <c r="E12" s="80">
        <f>E13+E22+E48</f>
        <v>1715064.5599999998</v>
      </c>
      <c r="F12" s="81">
        <f>(E12*100)/D12</f>
        <v>47.743423417003193</v>
      </c>
    </row>
    <row r="13" spans="1:6" x14ac:dyDescent="0.2">
      <c r="A13" s="51" t="s">
        <v>84</v>
      </c>
      <c r="B13" s="52" t="s">
        <v>85</v>
      </c>
      <c r="C13" s="82">
        <f>C14+C17+C19</f>
        <v>3004775</v>
      </c>
      <c r="D13" s="82">
        <f>D14+D17+D19</f>
        <v>3004775</v>
      </c>
      <c r="E13" s="82">
        <f>E14+E17+E19</f>
        <v>1463841.7999999998</v>
      </c>
      <c r="F13" s="81">
        <f>(E13*100)/D13</f>
        <v>48.717185146974387</v>
      </c>
    </row>
    <row r="14" spans="1:6" x14ac:dyDescent="0.2">
      <c r="A14" s="53" t="s">
        <v>86</v>
      </c>
      <c r="B14" s="54" t="s">
        <v>87</v>
      </c>
      <c r="C14" s="83">
        <f>C15+C16</f>
        <v>2245200</v>
      </c>
      <c r="D14" s="83">
        <f>D15+D16</f>
        <v>2245200</v>
      </c>
      <c r="E14" s="83">
        <f>E15+E16</f>
        <v>1125926.67</v>
      </c>
      <c r="F14" s="83">
        <f>(E14*100)/D14</f>
        <v>50.148168091929449</v>
      </c>
    </row>
    <row r="15" spans="1:6" x14ac:dyDescent="0.2">
      <c r="A15" s="55" t="s">
        <v>88</v>
      </c>
      <c r="B15" s="56" t="s">
        <v>89</v>
      </c>
      <c r="C15" s="84">
        <v>2161400</v>
      </c>
      <c r="D15" s="84">
        <v>2161400</v>
      </c>
      <c r="E15" s="84">
        <v>1078814.99</v>
      </c>
      <c r="F15" s="84"/>
    </row>
    <row r="16" spans="1:6" x14ac:dyDescent="0.2">
      <c r="A16" s="55" t="s">
        <v>90</v>
      </c>
      <c r="B16" s="56" t="s">
        <v>91</v>
      </c>
      <c r="C16" s="84">
        <v>83800</v>
      </c>
      <c r="D16" s="84">
        <v>83800</v>
      </c>
      <c r="E16" s="84">
        <v>47111.68</v>
      </c>
      <c r="F16" s="84"/>
    </row>
    <row r="17" spans="1:6" x14ac:dyDescent="0.2">
      <c r="A17" s="53" t="s">
        <v>92</v>
      </c>
      <c r="B17" s="54" t="s">
        <v>93</v>
      </c>
      <c r="C17" s="83">
        <f>C18</f>
        <v>189000</v>
      </c>
      <c r="D17" s="83">
        <f>D18</f>
        <v>189000</v>
      </c>
      <c r="E17" s="83">
        <f>E18</f>
        <v>44998.04</v>
      </c>
      <c r="F17" s="83">
        <f>(E17*100)/D17</f>
        <v>23.808486772486773</v>
      </c>
    </row>
    <row r="18" spans="1:6" x14ac:dyDescent="0.2">
      <c r="A18" s="55" t="s">
        <v>94</v>
      </c>
      <c r="B18" s="56" t="s">
        <v>93</v>
      </c>
      <c r="C18" s="84">
        <v>189000</v>
      </c>
      <c r="D18" s="84">
        <v>189000</v>
      </c>
      <c r="E18" s="84">
        <v>44998.04</v>
      </c>
      <c r="F18" s="84"/>
    </row>
    <row r="19" spans="1:6" x14ac:dyDescent="0.2">
      <c r="A19" s="53" t="s">
        <v>95</v>
      </c>
      <c r="B19" s="54" t="s">
        <v>96</v>
      </c>
      <c r="C19" s="83">
        <f>C20+C21</f>
        <v>570575</v>
      </c>
      <c r="D19" s="83">
        <f>D20+D21</f>
        <v>570575</v>
      </c>
      <c r="E19" s="83">
        <f>E20+E21</f>
        <v>292917.08999999997</v>
      </c>
      <c r="F19" s="83">
        <f>(E19*100)/D19</f>
        <v>51.337175656136345</v>
      </c>
    </row>
    <row r="20" spans="1:6" x14ac:dyDescent="0.2">
      <c r="A20" s="55" t="s">
        <v>97</v>
      </c>
      <c r="B20" s="56" t="s">
        <v>98</v>
      </c>
      <c r="C20" s="84">
        <v>214275</v>
      </c>
      <c r="D20" s="84">
        <v>214275</v>
      </c>
      <c r="E20" s="84">
        <v>108135.97</v>
      </c>
      <c r="F20" s="84"/>
    </row>
    <row r="21" spans="1:6" x14ac:dyDescent="0.2">
      <c r="A21" s="55" t="s">
        <v>99</v>
      </c>
      <c r="B21" s="56" t="s">
        <v>100</v>
      </c>
      <c r="C21" s="84">
        <v>356300</v>
      </c>
      <c r="D21" s="84">
        <v>356300</v>
      </c>
      <c r="E21" s="84">
        <v>184781.12</v>
      </c>
      <c r="F21" s="84"/>
    </row>
    <row r="22" spans="1:6" x14ac:dyDescent="0.2">
      <c r="A22" s="51" t="s">
        <v>101</v>
      </c>
      <c r="B22" s="52" t="s">
        <v>102</v>
      </c>
      <c r="C22" s="82">
        <f>C23+C27+C34+C43</f>
        <v>584553</v>
      </c>
      <c r="D22" s="82">
        <f>D23+D27+D34+D43</f>
        <v>584553</v>
      </c>
      <c r="E22" s="82">
        <f>E23+E27+E34+E43</f>
        <v>249668.49000000005</v>
      </c>
      <c r="F22" s="81">
        <f>(E22*100)/D22</f>
        <v>42.711009951193482</v>
      </c>
    </row>
    <row r="23" spans="1:6" x14ac:dyDescent="0.2">
      <c r="A23" s="53" t="s">
        <v>103</v>
      </c>
      <c r="B23" s="54" t="s">
        <v>104</v>
      </c>
      <c r="C23" s="83">
        <f>C24+C25+C26</f>
        <v>72340</v>
      </c>
      <c r="D23" s="83">
        <f>D24+D25+D26</f>
        <v>72340</v>
      </c>
      <c r="E23" s="83">
        <f>E24+E25+E26</f>
        <v>34222.33</v>
      </c>
      <c r="F23" s="83">
        <f>(E23*100)/D23</f>
        <v>47.307616809510641</v>
      </c>
    </row>
    <row r="24" spans="1:6" x14ac:dyDescent="0.2">
      <c r="A24" s="55" t="s">
        <v>105</v>
      </c>
      <c r="B24" s="56" t="s">
        <v>106</v>
      </c>
      <c r="C24" s="84">
        <v>2936</v>
      </c>
      <c r="D24" s="84">
        <v>2936</v>
      </c>
      <c r="E24" s="84">
        <v>1894.18</v>
      </c>
      <c r="F24" s="84"/>
    </row>
    <row r="25" spans="1:6" ht="25.5" x14ac:dyDescent="0.2">
      <c r="A25" s="55" t="s">
        <v>107</v>
      </c>
      <c r="B25" s="56" t="s">
        <v>108</v>
      </c>
      <c r="C25" s="84">
        <v>69000</v>
      </c>
      <c r="D25" s="84">
        <v>69000</v>
      </c>
      <c r="E25" s="84">
        <v>32328.15</v>
      </c>
      <c r="F25" s="84"/>
    </row>
    <row r="26" spans="1:6" x14ac:dyDescent="0.2">
      <c r="A26" s="55" t="s">
        <v>109</v>
      </c>
      <c r="B26" s="56" t="s">
        <v>110</v>
      </c>
      <c r="C26" s="84">
        <v>404</v>
      </c>
      <c r="D26" s="84">
        <v>404</v>
      </c>
      <c r="E26" s="84">
        <v>0</v>
      </c>
      <c r="F26" s="84"/>
    </row>
    <row r="27" spans="1:6" x14ac:dyDescent="0.2">
      <c r="A27" s="53" t="s">
        <v>111</v>
      </c>
      <c r="B27" s="54" t="s">
        <v>112</v>
      </c>
      <c r="C27" s="83">
        <f>C28+C29+C30+C31+C32+C33</f>
        <v>416089</v>
      </c>
      <c r="D27" s="83">
        <f>D28+D29+D30+D31+D32+D33</f>
        <v>416089</v>
      </c>
      <c r="E27" s="83">
        <f>E28+E29+E30+E31+E32+E33</f>
        <v>160380.28000000003</v>
      </c>
      <c r="F27" s="83">
        <f>(E27*100)/D27</f>
        <v>38.544705579815869</v>
      </c>
    </row>
    <row r="28" spans="1:6" x14ac:dyDescent="0.2">
      <c r="A28" s="55" t="s">
        <v>113</v>
      </c>
      <c r="B28" s="56" t="s">
        <v>114</v>
      </c>
      <c r="C28" s="84">
        <v>16045</v>
      </c>
      <c r="D28" s="84">
        <v>16045</v>
      </c>
      <c r="E28" s="84">
        <v>9121.2999999999993</v>
      </c>
      <c r="F28" s="84"/>
    </row>
    <row r="29" spans="1:6" x14ac:dyDescent="0.2">
      <c r="A29" s="55" t="s">
        <v>115</v>
      </c>
      <c r="B29" s="56" t="s">
        <v>116</v>
      </c>
      <c r="C29" s="84">
        <v>307692</v>
      </c>
      <c r="D29" s="84">
        <v>307692</v>
      </c>
      <c r="E29" s="84">
        <v>109465.54</v>
      </c>
      <c r="F29" s="84"/>
    </row>
    <row r="30" spans="1:6" x14ac:dyDescent="0.2">
      <c r="A30" s="55" t="s">
        <v>117</v>
      </c>
      <c r="B30" s="56" t="s">
        <v>118</v>
      </c>
      <c r="C30" s="84">
        <v>70369</v>
      </c>
      <c r="D30" s="84">
        <v>70369</v>
      </c>
      <c r="E30" s="84">
        <v>32538.35</v>
      </c>
      <c r="F30" s="84"/>
    </row>
    <row r="31" spans="1:6" x14ac:dyDescent="0.2">
      <c r="A31" s="55" t="s">
        <v>119</v>
      </c>
      <c r="B31" s="56" t="s">
        <v>120</v>
      </c>
      <c r="C31" s="84">
        <v>14543</v>
      </c>
      <c r="D31" s="84">
        <v>14543</v>
      </c>
      <c r="E31" s="84">
        <v>6370.48</v>
      </c>
      <c r="F31" s="84"/>
    </row>
    <row r="32" spans="1:6" x14ac:dyDescent="0.2">
      <c r="A32" s="55" t="s">
        <v>121</v>
      </c>
      <c r="B32" s="56" t="s">
        <v>122</v>
      </c>
      <c r="C32" s="84">
        <v>4206</v>
      </c>
      <c r="D32" s="84">
        <v>4206</v>
      </c>
      <c r="E32" s="84">
        <v>400.95</v>
      </c>
      <c r="F32" s="84"/>
    </row>
    <row r="33" spans="1:6" x14ac:dyDescent="0.2">
      <c r="A33" s="55" t="s">
        <v>123</v>
      </c>
      <c r="B33" s="56" t="s">
        <v>124</v>
      </c>
      <c r="C33" s="84">
        <v>3234</v>
      </c>
      <c r="D33" s="84">
        <v>3234</v>
      </c>
      <c r="E33" s="84">
        <v>2483.66</v>
      </c>
      <c r="F33" s="84"/>
    </row>
    <row r="34" spans="1:6" x14ac:dyDescent="0.2">
      <c r="A34" s="53" t="s">
        <v>125</v>
      </c>
      <c r="B34" s="54" t="s">
        <v>126</v>
      </c>
      <c r="C34" s="83">
        <f>C35+C36+C37+C38+C39+C40+C41+C42</f>
        <v>75684</v>
      </c>
      <c r="D34" s="83">
        <f>D35+D36+D37+D38+D39+D40+D41+D42</f>
        <v>75684</v>
      </c>
      <c r="E34" s="83">
        <f>E35+E36+E37+E38+E39+E40+E41+E42</f>
        <v>46220.38</v>
      </c>
      <c r="F34" s="83">
        <f>(E34*100)/D34</f>
        <v>61.070212990856717</v>
      </c>
    </row>
    <row r="35" spans="1:6" x14ac:dyDescent="0.2">
      <c r="A35" s="55" t="s">
        <v>127</v>
      </c>
      <c r="B35" s="56" t="s">
        <v>128</v>
      </c>
      <c r="C35" s="84">
        <v>5959</v>
      </c>
      <c r="D35" s="84">
        <v>5959</v>
      </c>
      <c r="E35" s="84">
        <v>1714.94</v>
      </c>
      <c r="F35" s="84"/>
    </row>
    <row r="36" spans="1:6" x14ac:dyDescent="0.2">
      <c r="A36" s="55" t="s">
        <v>129</v>
      </c>
      <c r="B36" s="56" t="s">
        <v>130</v>
      </c>
      <c r="C36" s="84">
        <v>14012</v>
      </c>
      <c r="D36" s="84">
        <v>14012</v>
      </c>
      <c r="E36" s="84">
        <v>5978.2</v>
      </c>
      <c r="F36" s="84"/>
    </row>
    <row r="37" spans="1:6" x14ac:dyDescent="0.2">
      <c r="A37" s="55" t="s">
        <v>131</v>
      </c>
      <c r="B37" s="56" t="s">
        <v>132</v>
      </c>
      <c r="C37" s="84">
        <v>5060</v>
      </c>
      <c r="D37" s="84">
        <v>5060</v>
      </c>
      <c r="E37" s="84">
        <v>1792.36</v>
      </c>
      <c r="F37" s="84"/>
    </row>
    <row r="38" spans="1:6" x14ac:dyDescent="0.2">
      <c r="A38" s="55" t="s">
        <v>133</v>
      </c>
      <c r="B38" s="56" t="s">
        <v>134</v>
      </c>
      <c r="C38" s="84">
        <v>25330</v>
      </c>
      <c r="D38" s="84">
        <v>25330</v>
      </c>
      <c r="E38" s="84">
        <v>18375.580000000002</v>
      </c>
      <c r="F38" s="84"/>
    </row>
    <row r="39" spans="1:6" x14ac:dyDescent="0.2">
      <c r="A39" s="55" t="s">
        <v>135</v>
      </c>
      <c r="B39" s="56" t="s">
        <v>136</v>
      </c>
      <c r="C39" s="84">
        <v>915</v>
      </c>
      <c r="D39" s="84">
        <v>915</v>
      </c>
      <c r="E39" s="84">
        <v>529.71</v>
      </c>
      <c r="F39" s="84"/>
    </row>
    <row r="40" spans="1:6" x14ac:dyDescent="0.2">
      <c r="A40" s="55" t="s">
        <v>137</v>
      </c>
      <c r="B40" s="56" t="s">
        <v>138</v>
      </c>
      <c r="C40" s="84">
        <v>18528</v>
      </c>
      <c r="D40" s="84">
        <v>18528</v>
      </c>
      <c r="E40" s="84">
        <v>13870.39</v>
      </c>
      <c r="F40" s="84"/>
    </row>
    <row r="41" spans="1:6" x14ac:dyDescent="0.2">
      <c r="A41" s="55" t="s">
        <v>139</v>
      </c>
      <c r="B41" s="56" t="s">
        <v>140</v>
      </c>
      <c r="C41" s="84">
        <v>0</v>
      </c>
      <c r="D41" s="84">
        <v>0</v>
      </c>
      <c r="E41" s="84">
        <v>774</v>
      </c>
      <c r="F41" s="84"/>
    </row>
    <row r="42" spans="1:6" x14ac:dyDescent="0.2">
      <c r="A42" s="55" t="s">
        <v>143</v>
      </c>
      <c r="B42" s="56" t="s">
        <v>144</v>
      </c>
      <c r="C42" s="84">
        <v>5880</v>
      </c>
      <c r="D42" s="84">
        <v>5880</v>
      </c>
      <c r="E42" s="84">
        <v>3185.2</v>
      </c>
      <c r="F42" s="84"/>
    </row>
    <row r="43" spans="1:6" x14ac:dyDescent="0.2">
      <c r="A43" s="53" t="s">
        <v>145</v>
      </c>
      <c r="B43" s="54" t="s">
        <v>146</v>
      </c>
      <c r="C43" s="83">
        <f>C44+C45+C46+C47</f>
        <v>20440</v>
      </c>
      <c r="D43" s="83">
        <f>D44+D45+D46+D47</f>
        <v>20440</v>
      </c>
      <c r="E43" s="83">
        <f>E44+E45+E46+E47</f>
        <v>8845.5</v>
      </c>
      <c r="F43" s="83">
        <f>(E43*100)/D43</f>
        <v>43.275440313111545</v>
      </c>
    </row>
    <row r="44" spans="1:6" x14ac:dyDescent="0.2">
      <c r="A44" s="55" t="s">
        <v>147</v>
      </c>
      <c r="B44" s="56" t="s">
        <v>148</v>
      </c>
      <c r="C44" s="84">
        <v>16288</v>
      </c>
      <c r="D44" s="84">
        <v>16288</v>
      </c>
      <c r="E44" s="84">
        <v>8425.7800000000007</v>
      </c>
      <c r="F44" s="84"/>
    </row>
    <row r="45" spans="1:6" x14ac:dyDescent="0.2">
      <c r="A45" s="55" t="s">
        <v>149</v>
      </c>
      <c r="B45" s="56" t="s">
        <v>150</v>
      </c>
      <c r="C45" s="84">
        <v>1013</v>
      </c>
      <c r="D45" s="84">
        <v>1013</v>
      </c>
      <c r="E45" s="84">
        <v>4.49</v>
      </c>
      <c r="F45" s="84"/>
    </row>
    <row r="46" spans="1:6" x14ac:dyDescent="0.2">
      <c r="A46" s="55" t="s">
        <v>153</v>
      </c>
      <c r="B46" s="56" t="s">
        <v>154</v>
      </c>
      <c r="C46" s="84">
        <v>300</v>
      </c>
      <c r="D46" s="84">
        <v>300</v>
      </c>
      <c r="E46" s="84">
        <v>0</v>
      </c>
      <c r="F46" s="84"/>
    </row>
    <row r="47" spans="1:6" x14ac:dyDescent="0.2">
      <c r="A47" s="55" t="s">
        <v>155</v>
      </c>
      <c r="B47" s="56" t="s">
        <v>146</v>
      </c>
      <c r="C47" s="84">
        <v>2839</v>
      </c>
      <c r="D47" s="84">
        <v>2839</v>
      </c>
      <c r="E47" s="84">
        <v>415.23</v>
      </c>
      <c r="F47" s="84"/>
    </row>
    <row r="48" spans="1:6" x14ac:dyDescent="0.2">
      <c r="A48" s="51" t="s">
        <v>156</v>
      </c>
      <c r="B48" s="52" t="s">
        <v>157</v>
      </c>
      <c r="C48" s="82">
        <f t="shared" ref="C48:E49" si="0">C49</f>
        <v>2925</v>
      </c>
      <c r="D48" s="82">
        <f t="shared" si="0"/>
        <v>2925</v>
      </c>
      <c r="E48" s="82">
        <f t="shared" si="0"/>
        <v>1554.27</v>
      </c>
      <c r="F48" s="81">
        <f>(E48*100)/D48</f>
        <v>53.1374358974359</v>
      </c>
    </row>
    <row r="49" spans="1:6" x14ac:dyDescent="0.2">
      <c r="A49" s="53" t="s">
        <v>162</v>
      </c>
      <c r="B49" s="54" t="s">
        <v>163</v>
      </c>
      <c r="C49" s="83">
        <f t="shared" si="0"/>
        <v>2925</v>
      </c>
      <c r="D49" s="83">
        <f t="shared" si="0"/>
        <v>2925</v>
      </c>
      <c r="E49" s="83">
        <f t="shared" si="0"/>
        <v>1554.27</v>
      </c>
      <c r="F49" s="83">
        <f>(E49*100)/D49</f>
        <v>53.1374358974359</v>
      </c>
    </row>
    <row r="50" spans="1:6" x14ac:dyDescent="0.2">
      <c r="A50" s="55" t="s">
        <v>164</v>
      </c>
      <c r="B50" s="56" t="s">
        <v>165</v>
      </c>
      <c r="C50" s="84">
        <v>2925</v>
      </c>
      <c r="D50" s="84">
        <v>2925</v>
      </c>
      <c r="E50" s="84">
        <v>1554.27</v>
      </c>
      <c r="F50" s="84"/>
    </row>
    <row r="51" spans="1:6" x14ac:dyDescent="0.2">
      <c r="A51" s="49" t="s">
        <v>166</v>
      </c>
      <c r="B51" s="50" t="s">
        <v>167</v>
      </c>
      <c r="C51" s="80">
        <f>C52+C60</f>
        <v>270000</v>
      </c>
      <c r="D51" s="80">
        <f>D52+D60</f>
        <v>270000</v>
      </c>
      <c r="E51" s="80">
        <f>E52+E60</f>
        <v>158877.22</v>
      </c>
      <c r="F51" s="81">
        <f>(E51*100)/D51</f>
        <v>58.843414814814814</v>
      </c>
    </row>
    <row r="52" spans="1:6" x14ac:dyDescent="0.2">
      <c r="A52" s="51" t="s">
        <v>168</v>
      </c>
      <c r="B52" s="52" t="s">
        <v>169</v>
      </c>
      <c r="C52" s="82">
        <f>C53+C58</f>
        <v>30000</v>
      </c>
      <c r="D52" s="82">
        <f>D53+D58</f>
        <v>30000</v>
      </c>
      <c r="E52" s="82">
        <f>E53+E58</f>
        <v>28843.75</v>
      </c>
      <c r="F52" s="81">
        <f>(E52*100)/D52</f>
        <v>96.145833333333329</v>
      </c>
    </row>
    <row r="53" spans="1:6" x14ac:dyDescent="0.2">
      <c r="A53" s="53" t="s">
        <v>170</v>
      </c>
      <c r="B53" s="54" t="s">
        <v>171</v>
      </c>
      <c r="C53" s="83">
        <f>C54+C55+C56+C57</f>
        <v>30000</v>
      </c>
      <c r="D53" s="83">
        <f>D54+D55+D56+D57</f>
        <v>30000</v>
      </c>
      <c r="E53" s="83">
        <f>E54+E55+E56+E57</f>
        <v>28843.75</v>
      </c>
      <c r="F53" s="83">
        <f>(E53*100)/D53</f>
        <v>96.145833333333329</v>
      </c>
    </row>
    <row r="54" spans="1:6" x14ac:dyDescent="0.2">
      <c r="A54" s="55" t="s">
        <v>172</v>
      </c>
      <c r="B54" s="56" t="s">
        <v>173</v>
      </c>
      <c r="C54" s="84">
        <v>6935</v>
      </c>
      <c r="D54" s="84">
        <v>6935</v>
      </c>
      <c r="E54" s="84">
        <v>4773.75</v>
      </c>
      <c r="F54" s="84"/>
    </row>
    <row r="55" spans="1:6" x14ac:dyDescent="0.2">
      <c r="A55" s="55" t="s">
        <v>174</v>
      </c>
      <c r="B55" s="56" t="s">
        <v>175</v>
      </c>
      <c r="C55" s="84">
        <v>0</v>
      </c>
      <c r="D55" s="84">
        <v>0</v>
      </c>
      <c r="E55" s="84">
        <v>0</v>
      </c>
      <c r="F55" s="84"/>
    </row>
    <row r="56" spans="1:6" x14ac:dyDescent="0.2">
      <c r="A56" s="55" t="s">
        <v>176</v>
      </c>
      <c r="B56" s="56" t="s">
        <v>177</v>
      </c>
      <c r="C56" s="84">
        <v>700</v>
      </c>
      <c r="D56" s="84">
        <v>700</v>
      </c>
      <c r="E56" s="84">
        <v>820</v>
      </c>
      <c r="F56" s="84"/>
    </row>
    <row r="57" spans="1:6" x14ac:dyDescent="0.2">
      <c r="A57" s="55" t="s">
        <v>178</v>
      </c>
      <c r="B57" s="56" t="s">
        <v>179</v>
      </c>
      <c r="C57" s="84">
        <v>22365</v>
      </c>
      <c r="D57" s="84">
        <v>22365</v>
      </c>
      <c r="E57" s="84">
        <v>23250</v>
      </c>
      <c r="F57" s="84"/>
    </row>
    <row r="58" spans="1:6" x14ac:dyDescent="0.2">
      <c r="A58" s="53" t="s">
        <v>182</v>
      </c>
      <c r="B58" s="54" t="s">
        <v>183</v>
      </c>
      <c r="C58" s="83">
        <f>C59</f>
        <v>0</v>
      </c>
      <c r="D58" s="83">
        <f>D59</f>
        <v>0</v>
      </c>
      <c r="E58" s="83">
        <f>E59</f>
        <v>0</v>
      </c>
      <c r="F58" s="83" t="e">
        <f>(E58*100)/D58</f>
        <v>#DIV/0!</v>
      </c>
    </row>
    <row r="59" spans="1:6" x14ac:dyDescent="0.2">
      <c r="A59" s="55" t="s">
        <v>184</v>
      </c>
      <c r="B59" s="56" t="s">
        <v>185</v>
      </c>
      <c r="C59" s="84">
        <v>0</v>
      </c>
      <c r="D59" s="84">
        <v>0</v>
      </c>
      <c r="E59" s="84">
        <v>0</v>
      </c>
      <c r="F59" s="84"/>
    </row>
    <row r="60" spans="1:6" x14ac:dyDescent="0.2">
      <c r="A60" s="51" t="s">
        <v>186</v>
      </c>
      <c r="B60" s="52" t="s">
        <v>187</v>
      </c>
      <c r="C60" s="82">
        <f t="shared" ref="C60:E61" si="1">C61</f>
        <v>240000</v>
      </c>
      <c r="D60" s="82">
        <f t="shared" si="1"/>
        <v>240000</v>
      </c>
      <c r="E60" s="82">
        <f t="shared" si="1"/>
        <v>130033.47</v>
      </c>
      <c r="F60" s="81">
        <f>(E60*100)/D60</f>
        <v>54.180612500000002</v>
      </c>
    </row>
    <row r="61" spans="1:6" ht="25.5" x14ac:dyDescent="0.2">
      <c r="A61" s="53" t="s">
        <v>188</v>
      </c>
      <c r="B61" s="54" t="s">
        <v>189</v>
      </c>
      <c r="C61" s="83">
        <f t="shared" si="1"/>
        <v>240000</v>
      </c>
      <c r="D61" s="83">
        <f t="shared" si="1"/>
        <v>240000</v>
      </c>
      <c r="E61" s="83">
        <f t="shared" si="1"/>
        <v>130033.47</v>
      </c>
      <c r="F61" s="83">
        <f>(E61*100)/D61</f>
        <v>54.180612500000002</v>
      </c>
    </row>
    <row r="62" spans="1:6" x14ac:dyDescent="0.2">
      <c r="A62" s="55" t="s">
        <v>190</v>
      </c>
      <c r="B62" s="56" t="s">
        <v>189</v>
      </c>
      <c r="C62" s="84">
        <v>240000</v>
      </c>
      <c r="D62" s="84">
        <v>240000</v>
      </c>
      <c r="E62" s="84">
        <v>130033.47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2">C64</f>
        <v>3862253</v>
      </c>
      <c r="D63" s="80">
        <f t="shared" si="2"/>
        <v>3862253</v>
      </c>
      <c r="E63" s="80">
        <f t="shared" si="2"/>
        <v>1873941.78</v>
      </c>
      <c r="F63" s="81">
        <f>(E64*100)/D64</f>
        <v>48.519394767768965</v>
      </c>
    </row>
    <row r="64" spans="1:6" x14ac:dyDescent="0.2">
      <c r="A64" s="51" t="s">
        <v>68</v>
      </c>
      <c r="B64" s="52" t="s">
        <v>69</v>
      </c>
      <c r="C64" s="82">
        <f t="shared" si="2"/>
        <v>3862253</v>
      </c>
      <c r="D64" s="82">
        <f t="shared" si="2"/>
        <v>3862253</v>
      </c>
      <c r="E64" s="82">
        <f t="shared" si="2"/>
        <v>1873941.78</v>
      </c>
      <c r="F64" s="81">
        <f>(E65*100)/D65</f>
        <v>48.519394767768965</v>
      </c>
    </row>
    <row r="65" spans="1:6" ht="25.5" x14ac:dyDescent="0.2">
      <c r="A65" s="53" t="s">
        <v>70</v>
      </c>
      <c r="B65" s="54" t="s">
        <v>71</v>
      </c>
      <c r="C65" s="83">
        <f>C66+C67</f>
        <v>3862253</v>
      </c>
      <c r="D65" s="83">
        <f>D66+D67</f>
        <v>3862253</v>
      </c>
      <c r="E65" s="83">
        <f>E66+E67</f>
        <v>1873941.78</v>
      </c>
      <c r="F65" s="83">
        <f>(E65*100)/D65</f>
        <v>48.519394767768965</v>
      </c>
    </row>
    <row r="66" spans="1:6" x14ac:dyDescent="0.2">
      <c r="A66" s="55" t="s">
        <v>72</v>
      </c>
      <c r="B66" s="56" t="s">
        <v>73</v>
      </c>
      <c r="C66" s="84">
        <v>3592253</v>
      </c>
      <c r="D66" s="84">
        <v>3592253</v>
      </c>
      <c r="E66" s="84">
        <v>1715064.56</v>
      </c>
      <c r="F66" s="84"/>
    </row>
    <row r="67" spans="1:6" ht="25.5" x14ac:dyDescent="0.2">
      <c r="A67" s="55" t="s">
        <v>74</v>
      </c>
      <c r="B67" s="56" t="s">
        <v>75</v>
      </c>
      <c r="C67" s="84">
        <v>270000</v>
      </c>
      <c r="D67" s="84">
        <v>270000</v>
      </c>
      <c r="E67" s="84">
        <v>158877.22</v>
      </c>
      <c r="F67" s="84"/>
    </row>
    <row r="68" spans="1:6" x14ac:dyDescent="0.2">
      <c r="A68" s="48" t="s">
        <v>207</v>
      </c>
      <c r="B68" s="48" t="s">
        <v>214</v>
      </c>
      <c r="C68" s="78"/>
      <c r="D68" s="78"/>
      <c r="E68" s="78"/>
      <c r="F68" s="79" t="e">
        <f>(E68*100)/D68</f>
        <v>#DIV/0!</v>
      </c>
    </row>
    <row r="69" spans="1:6" ht="38.25" x14ac:dyDescent="0.2">
      <c r="A69" s="47" t="s">
        <v>215</v>
      </c>
      <c r="B69" s="47" t="s">
        <v>216</v>
      </c>
      <c r="C69" s="47" t="s">
        <v>43</v>
      </c>
      <c r="D69" s="47" t="s">
        <v>211</v>
      </c>
      <c r="E69" s="47" t="s">
        <v>212</v>
      </c>
      <c r="F69" s="47" t="s">
        <v>213</v>
      </c>
    </row>
    <row r="70" spans="1:6" x14ac:dyDescent="0.2">
      <c r="A70" s="49" t="s">
        <v>82</v>
      </c>
      <c r="B70" s="50" t="s">
        <v>83</v>
      </c>
      <c r="C70" s="80">
        <f>C71+C97</f>
        <v>1013786</v>
      </c>
      <c r="D70" s="80">
        <f>D71+D97</f>
        <v>1013786</v>
      </c>
      <c r="E70" s="80">
        <f>E71+E97</f>
        <v>528355.92000000004</v>
      </c>
      <c r="F70" s="81">
        <f>(E70*100)/D70</f>
        <v>52.11710558244048</v>
      </c>
    </row>
    <row r="71" spans="1:6" x14ac:dyDescent="0.2">
      <c r="A71" s="51" t="s">
        <v>101</v>
      </c>
      <c r="B71" s="52" t="s">
        <v>102</v>
      </c>
      <c r="C71" s="82">
        <f>C72+C75+C82+C92</f>
        <v>971746</v>
      </c>
      <c r="D71" s="82">
        <f>D72+D75+D82+D92</f>
        <v>971746</v>
      </c>
      <c r="E71" s="82">
        <f>E72+E75+E82+E92</f>
        <v>512650.91000000003</v>
      </c>
      <c r="F71" s="81">
        <f>(E71*100)/D71</f>
        <v>52.7556491099526</v>
      </c>
    </row>
    <row r="72" spans="1:6" x14ac:dyDescent="0.2">
      <c r="A72" s="53" t="s">
        <v>103</v>
      </c>
      <c r="B72" s="54" t="s">
        <v>104</v>
      </c>
      <c r="C72" s="83">
        <f>C73+C74</f>
        <v>2700</v>
      </c>
      <c r="D72" s="83">
        <f>D73+D74</f>
        <v>2700</v>
      </c>
      <c r="E72" s="83">
        <f>E73+E74</f>
        <v>1631.6</v>
      </c>
      <c r="F72" s="83">
        <f>(E72*100)/D72</f>
        <v>60.42962962962963</v>
      </c>
    </row>
    <row r="73" spans="1:6" x14ac:dyDescent="0.2">
      <c r="A73" s="55" t="s">
        <v>105</v>
      </c>
      <c r="B73" s="56" t="s">
        <v>106</v>
      </c>
      <c r="C73" s="84">
        <v>1200</v>
      </c>
      <c r="D73" s="84">
        <v>1200</v>
      </c>
      <c r="E73" s="84">
        <v>488.6</v>
      </c>
      <c r="F73" s="84"/>
    </row>
    <row r="74" spans="1:6" x14ac:dyDescent="0.2">
      <c r="A74" s="55" t="s">
        <v>109</v>
      </c>
      <c r="B74" s="56" t="s">
        <v>110</v>
      </c>
      <c r="C74" s="84">
        <v>1500</v>
      </c>
      <c r="D74" s="84">
        <v>1500</v>
      </c>
      <c r="E74" s="84">
        <v>1143</v>
      </c>
      <c r="F74" s="84"/>
    </row>
    <row r="75" spans="1:6" x14ac:dyDescent="0.2">
      <c r="A75" s="53" t="s">
        <v>111</v>
      </c>
      <c r="B75" s="54" t="s">
        <v>112</v>
      </c>
      <c r="C75" s="83">
        <f>C76+C77+C78+C79+C80+C81</f>
        <v>657812</v>
      </c>
      <c r="D75" s="83">
        <f>D76+D77+D78+D79+D80+D81</f>
        <v>657812</v>
      </c>
      <c r="E75" s="83">
        <f>E76+E77+E78+E79+E80+E81</f>
        <v>280794.76000000007</v>
      </c>
      <c r="F75" s="83">
        <f>(E75*100)/D75</f>
        <v>42.686171732957149</v>
      </c>
    </row>
    <row r="76" spans="1:6" x14ac:dyDescent="0.2">
      <c r="A76" s="55" t="s">
        <v>113</v>
      </c>
      <c r="B76" s="56" t="s">
        <v>114</v>
      </c>
      <c r="C76" s="84">
        <v>9908</v>
      </c>
      <c r="D76" s="84">
        <v>9908</v>
      </c>
      <c r="E76" s="84">
        <v>11465</v>
      </c>
      <c r="F76" s="84"/>
    </row>
    <row r="77" spans="1:6" x14ac:dyDescent="0.2">
      <c r="A77" s="55" t="s">
        <v>115</v>
      </c>
      <c r="B77" s="56" t="s">
        <v>116</v>
      </c>
      <c r="C77" s="84">
        <v>368404</v>
      </c>
      <c r="D77" s="84">
        <v>368404</v>
      </c>
      <c r="E77" s="84">
        <v>141229.04</v>
      </c>
      <c r="F77" s="84"/>
    </row>
    <row r="78" spans="1:6" x14ac:dyDescent="0.2">
      <c r="A78" s="55" t="s">
        <v>117</v>
      </c>
      <c r="B78" s="56" t="s">
        <v>118</v>
      </c>
      <c r="C78" s="84">
        <v>204000</v>
      </c>
      <c r="D78" s="84">
        <v>204000</v>
      </c>
      <c r="E78" s="84">
        <v>79477.42</v>
      </c>
      <c r="F78" s="84"/>
    </row>
    <row r="79" spans="1:6" x14ac:dyDescent="0.2">
      <c r="A79" s="55" t="s">
        <v>119</v>
      </c>
      <c r="B79" s="56" t="s">
        <v>120</v>
      </c>
      <c r="C79" s="84">
        <v>42900</v>
      </c>
      <c r="D79" s="84">
        <v>42900</v>
      </c>
      <c r="E79" s="84">
        <v>42999.09</v>
      </c>
      <c r="F79" s="84"/>
    </row>
    <row r="80" spans="1:6" x14ac:dyDescent="0.2">
      <c r="A80" s="55" t="s">
        <v>121</v>
      </c>
      <c r="B80" s="56" t="s">
        <v>122</v>
      </c>
      <c r="C80" s="84">
        <v>28900</v>
      </c>
      <c r="D80" s="84">
        <v>28900</v>
      </c>
      <c r="E80" s="84">
        <v>3883.94</v>
      </c>
      <c r="F80" s="84"/>
    </row>
    <row r="81" spans="1:6" x14ac:dyDescent="0.2">
      <c r="A81" s="55" t="s">
        <v>123</v>
      </c>
      <c r="B81" s="56" t="s">
        <v>124</v>
      </c>
      <c r="C81" s="84">
        <v>3700</v>
      </c>
      <c r="D81" s="84">
        <v>3700</v>
      </c>
      <c r="E81" s="84">
        <v>1740.27</v>
      </c>
      <c r="F81" s="84"/>
    </row>
    <row r="82" spans="1:6" x14ac:dyDescent="0.2">
      <c r="A82" s="53" t="s">
        <v>125</v>
      </c>
      <c r="B82" s="54" t="s">
        <v>126</v>
      </c>
      <c r="C82" s="83">
        <f>C83+C84+C85+C86+C87+C88+C89+C90+C91</f>
        <v>192299</v>
      </c>
      <c r="D82" s="83">
        <f>D83+D84+D85+D86+D87+D88+D89+D90+D91</f>
        <v>192299</v>
      </c>
      <c r="E82" s="83">
        <f>E83+E84+E85+E86+E87+E88+E89+E90+E91</f>
        <v>102430.41</v>
      </c>
      <c r="F82" s="83">
        <f>(E82*100)/D82</f>
        <v>53.266220833181663</v>
      </c>
    </row>
    <row r="83" spans="1:6" x14ac:dyDescent="0.2">
      <c r="A83" s="55" t="s">
        <v>127</v>
      </c>
      <c r="B83" s="56" t="s">
        <v>128</v>
      </c>
      <c r="C83" s="84">
        <v>28000</v>
      </c>
      <c r="D83" s="84">
        <v>28000</v>
      </c>
      <c r="E83" s="84">
        <v>2754.83</v>
      </c>
      <c r="F83" s="84"/>
    </row>
    <row r="84" spans="1:6" x14ac:dyDescent="0.2">
      <c r="A84" s="55" t="s">
        <v>129</v>
      </c>
      <c r="B84" s="56" t="s">
        <v>130</v>
      </c>
      <c r="C84" s="84">
        <v>40309</v>
      </c>
      <c r="D84" s="84">
        <v>40309</v>
      </c>
      <c r="E84" s="84">
        <v>25582.06</v>
      </c>
      <c r="F84" s="84"/>
    </row>
    <row r="85" spans="1:6" x14ac:dyDescent="0.2">
      <c r="A85" s="55" t="s">
        <v>131</v>
      </c>
      <c r="B85" s="56" t="s">
        <v>132</v>
      </c>
      <c r="C85" s="84">
        <v>16500</v>
      </c>
      <c r="D85" s="84">
        <v>16500</v>
      </c>
      <c r="E85" s="84">
        <v>558.16</v>
      </c>
      <c r="F85" s="84"/>
    </row>
    <row r="86" spans="1:6" x14ac:dyDescent="0.2">
      <c r="A86" s="55" t="s">
        <v>133</v>
      </c>
      <c r="B86" s="56" t="s">
        <v>134</v>
      </c>
      <c r="C86" s="84">
        <v>36814</v>
      </c>
      <c r="D86" s="84">
        <v>36814</v>
      </c>
      <c r="E86" s="84">
        <v>15041.56</v>
      </c>
      <c r="F86" s="84"/>
    </row>
    <row r="87" spans="1:6" x14ac:dyDescent="0.2">
      <c r="A87" s="55" t="s">
        <v>135</v>
      </c>
      <c r="B87" s="56" t="s">
        <v>136</v>
      </c>
      <c r="C87" s="84">
        <v>0</v>
      </c>
      <c r="D87" s="84">
        <v>0</v>
      </c>
      <c r="E87" s="84">
        <v>324.17</v>
      </c>
      <c r="F87" s="84"/>
    </row>
    <row r="88" spans="1:6" x14ac:dyDescent="0.2">
      <c r="A88" s="55" t="s">
        <v>137</v>
      </c>
      <c r="B88" s="56" t="s">
        <v>138</v>
      </c>
      <c r="C88" s="84">
        <v>5676</v>
      </c>
      <c r="D88" s="84">
        <v>5676</v>
      </c>
      <c r="E88" s="84">
        <v>3657.29</v>
      </c>
      <c r="F88" s="84"/>
    </row>
    <row r="89" spans="1:6" x14ac:dyDescent="0.2">
      <c r="A89" s="55" t="s">
        <v>139</v>
      </c>
      <c r="B89" s="56" t="s">
        <v>140</v>
      </c>
      <c r="C89" s="84">
        <v>2000</v>
      </c>
      <c r="D89" s="84">
        <v>2000</v>
      </c>
      <c r="E89" s="84">
        <v>5764.8</v>
      </c>
      <c r="F89" s="84"/>
    </row>
    <row r="90" spans="1:6" x14ac:dyDescent="0.2">
      <c r="A90" s="55" t="s">
        <v>141</v>
      </c>
      <c r="B90" s="56" t="s">
        <v>142</v>
      </c>
      <c r="C90" s="84">
        <v>0</v>
      </c>
      <c r="D90" s="84">
        <v>0</v>
      </c>
      <c r="E90" s="84">
        <v>450</v>
      </c>
      <c r="F90" s="84"/>
    </row>
    <row r="91" spans="1:6" x14ac:dyDescent="0.2">
      <c r="A91" s="55" t="s">
        <v>143</v>
      </c>
      <c r="B91" s="56" t="s">
        <v>144</v>
      </c>
      <c r="C91" s="84">
        <v>63000</v>
      </c>
      <c r="D91" s="84">
        <v>63000</v>
      </c>
      <c r="E91" s="84">
        <v>48297.54</v>
      </c>
      <c r="F91" s="84"/>
    </row>
    <row r="92" spans="1:6" x14ac:dyDescent="0.2">
      <c r="A92" s="53" t="s">
        <v>145</v>
      </c>
      <c r="B92" s="54" t="s">
        <v>146</v>
      </c>
      <c r="C92" s="83">
        <f>C93+C94+C95+C96</f>
        <v>118935</v>
      </c>
      <c r="D92" s="83">
        <f>D93+D94+D95+D96</f>
        <v>118935</v>
      </c>
      <c r="E92" s="83">
        <f>E93+E94+E95+E96</f>
        <v>127794.14</v>
      </c>
      <c r="F92" s="83">
        <f>(E92*100)/D92</f>
        <v>107.44872409299197</v>
      </c>
    </row>
    <row r="93" spans="1:6" x14ac:dyDescent="0.2">
      <c r="A93" s="55" t="s">
        <v>147</v>
      </c>
      <c r="B93" s="56" t="s">
        <v>148</v>
      </c>
      <c r="C93" s="84">
        <v>83000</v>
      </c>
      <c r="D93" s="84">
        <v>83000</v>
      </c>
      <c r="E93" s="84">
        <v>35538.129999999997</v>
      </c>
      <c r="F93" s="84"/>
    </row>
    <row r="94" spans="1:6" x14ac:dyDescent="0.2">
      <c r="A94" s="55" t="s">
        <v>149</v>
      </c>
      <c r="B94" s="56" t="s">
        <v>150</v>
      </c>
      <c r="C94" s="84">
        <v>3000</v>
      </c>
      <c r="D94" s="84">
        <v>3000</v>
      </c>
      <c r="E94" s="84">
        <v>2342.4</v>
      </c>
      <c r="F94" s="84"/>
    </row>
    <row r="95" spans="1:6" x14ac:dyDescent="0.2">
      <c r="A95" s="55" t="s">
        <v>151</v>
      </c>
      <c r="B95" s="56" t="s">
        <v>152</v>
      </c>
      <c r="C95" s="84">
        <v>265</v>
      </c>
      <c r="D95" s="84">
        <v>265</v>
      </c>
      <c r="E95" s="84">
        <v>0</v>
      </c>
      <c r="F95" s="84"/>
    </row>
    <row r="96" spans="1:6" x14ac:dyDescent="0.2">
      <c r="A96" s="55" t="s">
        <v>155</v>
      </c>
      <c r="B96" s="56" t="s">
        <v>146</v>
      </c>
      <c r="C96" s="84">
        <v>32670</v>
      </c>
      <c r="D96" s="84">
        <v>32670</v>
      </c>
      <c r="E96" s="84">
        <v>89913.61</v>
      </c>
      <c r="F96" s="84"/>
    </row>
    <row r="97" spans="1:6" x14ac:dyDescent="0.2">
      <c r="A97" s="51" t="s">
        <v>156</v>
      </c>
      <c r="B97" s="52" t="s">
        <v>157</v>
      </c>
      <c r="C97" s="82">
        <f>C98+C100</f>
        <v>42040</v>
      </c>
      <c r="D97" s="82">
        <f>D98+D100</f>
        <v>42040</v>
      </c>
      <c r="E97" s="82">
        <f>E98+E100</f>
        <v>15705.01</v>
      </c>
      <c r="F97" s="81">
        <f>(E97*100)/D97</f>
        <v>37.357302568981922</v>
      </c>
    </row>
    <row r="98" spans="1:6" x14ac:dyDescent="0.2">
      <c r="A98" s="53" t="s">
        <v>158</v>
      </c>
      <c r="B98" s="54" t="s">
        <v>159</v>
      </c>
      <c r="C98" s="83">
        <f>C99</f>
        <v>30000</v>
      </c>
      <c r="D98" s="83">
        <f>D99</f>
        <v>30000</v>
      </c>
      <c r="E98" s="83">
        <f>E99</f>
        <v>6740.85</v>
      </c>
      <c r="F98" s="83">
        <f>(E98*100)/D98</f>
        <v>22.4695</v>
      </c>
    </row>
    <row r="99" spans="1:6" ht="25.5" x14ac:dyDescent="0.2">
      <c r="A99" s="55" t="s">
        <v>160</v>
      </c>
      <c r="B99" s="56" t="s">
        <v>161</v>
      </c>
      <c r="C99" s="84">
        <v>30000</v>
      </c>
      <c r="D99" s="84">
        <v>30000</v>
      </c>
      <c r="E99" s="84">
        <v>6740.85</v>
      </c>
      <c r="F99" s="84"/>
    </row>
    <row r="100" spans="1:6" x14ac:dyDescent="0.2">
      <c r="A100" s="53" t="s">
        <v>162</v>
      </c>
      <c r="B100" s="54" t="s">
        <v>163</v>
      </c>
      <c r="C100" s="83">
        <f>C101</f>
        <v>12040</v>
      </c>
      <c r="D100" s="83">
        <f>D101</f>
        <v>12040</v>
      </c>
      <c r="E100" s="83">
        <f>E101</f>
        <v>8964.16</v>
      </c>
      <c r="F100" s="83">
        <f>(E100*100)/D100</f>
        <v>74.453156146179396</v>
      </c>
    </row>
    <row r="101" spans="1:6" x14ac:dyDescent="0.2">
      <c r="A101" s="55" t="s">
        <v>164</v>
      </c>
      <c r="B101" s="56" t="s">
        <v>165</v>
      </c>
      <c r="C101" s="84">
        <v>12040</v>
      </c>
      <c r="D101" s="84">
        <v>12040</v>
      </c>
      <c r="E101" s="84">
        <v>8964.16</v>
      </c>
      <c r="F101" s="84"/>
    </row>
    <row r="102" spans="1:6" x14ac:dyDescent="0.2">
      <c r="A102" s="49" t="s">
        <v>166</v>
      </c>
      <c r="B102" s="50" t="s">
        <v>167</v>
      </c>
      <c r="C102" s="80">
        <f>C103+C108</f>
        <v>481500</v>
      </c>
      <c r="D102" s="80">
        <f>D103+D108</f>
        <v>481500</v>
      </c>
      <c r="E102" s="80">
        <f>E103+E108</f>
        <v>292246.63</v>
      </c>
      <c r="F102" s="81">
        <f>(E102*100)/D102</f>
        <v>60.695042575285569</v>
      </c>
    </row>
    <row r="103" spans="1:6" x14ac:dyDescent="0.2">
      <c r="A103" s="51" t="s">
        <v>168</v>
      </c>
      <c r="B103" s="52" t="s">
        <v>169</v>
      </c>
      <c r="C103" s="82">
        <f>C104</f>
        <v>307500</v>
      </c>
      <c r="D103" s="82">
        <f>D104</f>
        <v>307500</v>
      </c>
      <c r="E103" s="82">
        <f>E104</f>
        <v>55042.61</v>
      </c>
      <c r="F103" s="81">
        <f>(E103*100)/D103</f>
        <v>17.900035772357725</v>
      </c>
    </row>
    <row r="104" spans="1:6" x14ac:dyDescent="0.2">
      <c r="A104" s="53" t="s">
        <v>170</v>
      </c>
      <c r="B104" s="54" t="s">
        <v>171</v>
      </c>
      <c r="C104" s="83">
        <f>C105+C106</f>
        <v>307500</v>
      </c>
      <c r="D104" s="83">
        <f>D105+D106</f>
        <v>307500</v>
      </c>
      <c r="E104" s="83">
        <f>E105+E106+E107</f>
        <v>55042.61</v>
      </c>
      <c r="F104" s="83">
        <f>(E104*100)/D104</f>
        <v>17.900035772357725</v>
      </c>
    </row>
    <row r="105" spans="1:6" x14ac:dyDescent="0.2">
      <c r="A105" s="55" t="s">
        <v>176</v>
      </c>
      <c r="B105" s="56" t="s">
        <v>177</v>
      </c>
      <c r="C105" s="84">
        <v>0</v>
      </c>
      <c r="D105" s="84">
        <v>0</v>
      </c>
      <c r="E105" s="84">
        <v>3657.5</v>
      </c>
      <c r="F105" s="84"/>
    </row>
    <row r="106" spans="1:6" x14ac:dyDescent="0.2">
      <c r="A106" s="55" t="s">
        <v>178</v>
      </c>
      <c r="B106" s="56" t="s">
        <v>179</v>
      </c>
      <c r="C106" s="84">
        <v>307500</v>
      </c>
      <c r="D106" s="84">
        <v>307500</v>
      </c>
      <c r="E106" s="84">
        <v>14663.12</v>
      </c>
      <c r="F106" s="84"/>
    </row>
    <row r="107" spans="1:6" x14ac:dyDescent="0.2">
      <c r="A107" s="95" t="s">
        <v>184</v>
      </c>
      <c r="B107" s="96" t="s">
        <v>185</v>
      </c>
      <c r="C107" s="97"/>
      <c r="D107" s="97"/>
      <c r="E107" s="97">
        <v>36721.99</v>
      </c>
      <c r="F107" s="98"/>
    </row>
    <row r="108" spans="1:6" x14ac:dyDescent="0.2">
      <c r="A108" s="51" t="s">
        <v>186</v>
      </c>
      <c r="B108" s="52" t="s">
        <v>187</v>
      </c>
      <c r="C108" s="82">
        <f>C109+C111</f>
        <v>174000</v>
      </c>
      <c r="D108" s="82">
        <f>D109+D111</f>
        <v>174000</v>
      </c>
      <c r="E108" s="82">
        <f>E109+E111</f>
        <v>237204.02</v>
      </c>
      <c r="F108" s="81">
        <f>(E108*100)/D108</f>
        <v>136.32414942528735</v>
      </c>
    </row>
    <row r="109" spans="1:6" ht="25.5" x14ac:dyDescent="0.2">
      <c r="A109" s="53" t="s">
        <v>188</v>
      </c>
      <c r="B109" s="54" t="s">
        <v>189</v>
      </c>
      <c r="C109" s="83">
        <f>C110</f>
        <v>174000</v>
      </c>
      <c r="D109" s="83">
        <f>D110</f>
        <v>174000</v>
      </c>
      <c r="E109" s="83">
        <f>E110</f>
        <v>86365.81</v>
      </c>
      <c r="F109" s="83">
        <f>(E109*100)/D109</f>
        <v>49.635522988505748</v>
      </c>
    </row>
    <row r="110" spans="1:6" x14ac:dyDescent="0.2">
      <c r="A110" s="55" t="s">
        <v>190</v>
      </c>
      <c r="B110" s="56" t="s">
        <v>189</v>
      </c>
      <c r="C110" s="84">
        <v>174000</v>
      </c>
      <c r="D110" s="84">
        <v>174000</v>
      </c>
      <c r="E110" s="84">
        <v>86365.81</v>
      </c>
      <c r="F110" s="84"/>
    </row>
    <row r="111" spans="1:6" x14ac:dyDescent="0.2">
      <c r="A111" s="53" t="s">
        <v>191</v>
      </c>
      <c r="B111" s="54" t="s">
        <v>192</v>
      </c>
      <c r="C111" s="83">
        <f>C112</f>
        <v>0</v>
      </c>
      <c r="D111" s="83">
        <f>D112</f>
        <v>0</v>
      </c>
      <c r="E111" s="83">
        <f>E112</f>
        <v>150838.21</v>
      </c>
      <c r="F111" s="83" t="e">
        <f>(E111*100)/D111</f>
        <v>#DIV/0!</v>
      </c>
    </row>
    <row r="112" spans="1:6" x14ac:dyDescent="0.2">
      <c r="A112" s="55" t="s">
        <v>193</v>
      </c>
      <c r="B112" s="56" t="s">
        <v>194</v>
      </c>
      <c r="C112" s="84">
        <v>0</v>
      </c>
      <c r="D112" s="84">
        <v>0</v>
      </c>
      <c r="E112" s="84">
        <v>150838.21</v>
      </c>
      <c r="F112" s="84"/>
    </row>
    <row r="113" spans="1:6" x14ac:dyDescent="0.2">
      <c r="A113" s="49" t="s">
        <v>50</v>
      </c>
      <c r="B113" s="50" t="s">
        <v>51</v>
      </c>
      <c r="C113" s="80">
        <f>C114+C118</f>
        <v>1495286</v>
      </c>
      <c r="D113" s="80">
        <f>D114+D118</f>
        <v>1495286</v>
      </c>
      <c r="E113" s="80">
        <f>E114+E118</f>
        <v>697104.56</v>
      </c>
      <c r="F113" s="81">
        <f>(E113*100)/D113</f>
        <v>46.620148921343478</v>
      </c>
    </row>
    <row r="114" spans="1:6" x14ac:dyDescent="0.2">
      <c r="A114" s="51" t="s">
        <v>60</v>
      </c>
      <c r="B114" s="52" t="s">
        <v>61</v>
      </c>
      <c r="C114" s="82">
        <f>C115</f>
        <v>1485286</v>
      </c>
      <c r="D114" s="82">
        <f>D115</f>
        <v>1485286</v>
      </c>
      <c r="E114" s="82">
        <f>E115</f>
        <v>683664.82000000007</v>
      </c>
      <c r="F114" s="81">
        <f>(E114*100)/D114</f>
        <v>46.029170139622941</v>
      </c>
    </row>
    <row r="115" spans="1:6" x14ac:dyDescent="0.2">
      <c r="A115" s="53" t="s">
        <v>62</v>
      </c>
      <c r="B115" s="54" t="s">
        <v>63</v>
      </c>
      <c r="C115" s="83">
        <f>C116+C117</f>
        <v>1485286</v>
      </c>
      <c r="D115" s="83">
        <f>D116+D117</f>
        <v>1485286</v>
      </c>
      <c r="E115" s="83">
        <f>E116+E117</f>
        <v>683664.82000000007</v>
      </c>
      <c r="F115" s="83">
        <f>(E115*100)/D115</f>
        <v>46.029170139622941</v>
      </c>
    </row>
    <row r="116" spans="1:6" x14ac:dyDescent="0.2">
      <c r="A116" s="55" t="s">
        <v>64</v>
      </c>
      <c r="B116" s="56" t="s">
        <v>65</v>
      </c>
      <c r="C116" s="84">
        <v>1113965</v>
      </c>
      <c r="D116" s="84">
        <v>1113965</v>
      </c>
      <c r="E116" s="84">
        <v>522151.03</v>
      </c>
      <c r="F116" s="84"/>
    </row>
    <row r="117" spans="1:6" x14ac:dyDescent="0.2">
      <c r="A117" s="55" t="s">
        <v>66</v>
      </c>
      <c r="B117" s="56" t="s">
        <v>67</v>
      </c>
      <c r="C117" s="84">
        <v>371321</v>
      </c>
      <c r="D117" s="84">
        <v>371321</v>
      </c>
      <c r="E117" s="84">
        <v>161513.79</v>
      </c>
      <c r="F117" s="84"/>
    </row>
    <row r="118" spans="1:6" x14ac:dyDescent="0.2">
      <c r="A118" s="51" t="s">
        <v>76</v>
      </c>
      <c r="B118" s="52" t="s">
        <v>77</v>
      </c>
      <c r="C118" s="82">
        <f t="shared" ref="C118:E119" si="3">C119</f>
        <v>10000</v>
      </c>
      <c r="D118" s="82">
        <f t="shared" si="3"/>
        <v>10000</v>
      </c>
      <c r="E118" s="82">
        <f t="shared" si="3"/>
        <v>13439.74</v>
      </c>
      <c r="F118" s="81">
        <f>(E118*100)/D118</f>
        <v>134.3974</v>
      </c>
    </row>
    <row r="119" spans="1:6" x14ac:dyDescent="0.2">
      <c r="A119" s="53" t="s">
        <v>78</v>
      </c>
      <c r="B119" s="54" t="s">
        <v>79</v>
      </c>
      <c r="C119" s="83">
        <f t="shared" si="3"/>
        <v>10000</v>
      </c>
      <c r="D119" s="83">
        <f t="shared" si="3"/>
        <v>10000</v>
      </c>
      <c r="E119" s="83">
        <f t="shared" si="3"/>
        <v>13439.74</v>
      </c>
      <c r="F119" s="83">
        <f>(E119*100)/D119</f>
        <v>134.3974</v>
      </c>
    </row>
    <row r="120" spans="1:6" x14ac:dyDescent="0.2">
      <c r="A120" s="55" t="s">
        <v>80</v>
      </c>
      <c r="B120" s="56" t="s">
        <v>81</v>
      </c>
      <c r="C120" s="84">
        <v>10000</v>
      </c>
      <c r="D120" s="84">
        <v>10000</v>
      </c>
      <c r="E120" s="84">
        <v>13439.74</v>
      </c>
      <c r="F120" s="84"/>
    </row>
    <row r="121" spans="1:6" x14ac:dyDescent="0.2">
      <c r="A121" s="48" t="s">
        <v>84</v>
      </c>
      <c r="B121" s="48" t="s">
        <v>217</v>
      </c>
      <c r="C121" s="78"/>
      <c r="D121" s="78"/>
      <c r="E121" s="78"/>
      <c r="F121" s="79" t="e">
        <f>(E121*100)/D121</f>
        <v>#DIV/0!</v>
      </c>
    </row>
    <row r="122" spans="1:6" x14ac:dyDescent="0.2">
      <c r="A122" s="49" t="s">
        <v>82</v>
      </c>
      <c r="B122" s="50" t="s">
        <v>83</v>
      </c>
      <c r="C122" s="80">
        <f>C123</f>
        <v>194000</v>
      </c>
      <c r="D122" s="80">
        <f>D123</f>
        <v>194000</v>
      </c>
      <c r="E122" s="80">
        <f>E123</f>
        <v>190906.36</v>
      </c>
      <c r="F122" s="81">
        <f>(E122*100)/D122</f>
        <v>98.405340206185571</v>
      </c>
    </row>
    <row r="123" spans="1:6" x14ac:dyDescent="0.2">
      <c r="A123" s="51" t="s">
        <v>101</v>
      </c>
      <c r="B123" s="52" t="s">
        <v>102</v>
      </c>
      <c r="C123" s="82">
        <f>C124+C128</f>
        <v>194000</v>
      </c>
      <c r="D123" s="82">
        <f>D124+D128</f>
        <v>194000</v>
      </c>
      <c r="E123" s="82">
        <f>E124+E128</f>
        <v>190906.36</v>
      </c>
      <c r="F123" s="81">
        <f>(E123*100)/D123</f>
        <v>98.405340206185571</v>
      </c>
    </row>
    <row r="124" spans="1:6" x14ac:dyDescent="0.2">
      <c r="A124" s="53" t="s">
        <v>111</v>
      </c>
      <c r="B124" s="54" t="s">
        <v>112</v>
      </c>
      <c r="C124" s="83">
        <f>C125+C126+C127</f>
        <v>184000</v>
      </c>
      <c r="D124" s="83">
        <f>D125+D126+D127</f>
        <v>184000</v>
      </c>
      <c r="E124" s="83">
        <f>E125+E126+E127</f>
        <v>190906.36</v>
      </c>
      <c r="F124" s="83">
        <f>(E124*100)/D124</f>
        <v>103.75345652173912</v>
      </c>
    </row>
    <row r="125" spans="1:6" x14ac:dyDescent="0.2">
      <c r="A125" s="55" t="s">
        <v>115</v>
      </c>
      <c r="B125" s="56" t="s">
        <v>116</v>
      </c>
      <c r="C125" s="84">
        <v>100000</v>
      </c>
      <c r="D125" s="84">
        <v>100000</v>
      </c>
      <c r="E125" s="84">
        <v>166316.68</v>
      </c>
      <c r="F125" s="84"/>
    </row>
    <row r="126" spans="1:6" x14ac:dyDescent="0.2">
      <c r="A126" s="55" t="s">
        <v>117</v>
      </c>
      <c r="B126" s="56" t="s">
        <v>118</v>
      </c>
      <c r="C126" s="84">
        <v>34000</v>
      </c>
      <c r="D126" s="84">
        <v>34000</v>
      </c>
      <c r="E126" s="84">
        <v>14271.16</v>
      </c>
      <c r="F126" s="84"/>
    </row>
    <row r="127" spans="1:6" x14ac:dyDescent="0.2">
      <c r="A127" s="55" t="s">
        <v>119</v>
      </c>
      <c r="B127" s="56" t="s">
        <v>120</v>
      </c>
      <c r="C127" s="84">
        <v>50000</v>
      </c>
      <c r="D127" s="84">
        <v>50000</v>
      </c>
      <c r="E127" s="84">
        <v>10318.52</v>
      </c>
      <c r="F127" s="84"/>
    </row>
    <row r="128" spans="1:6" x14ac:dyDescent="0.2">
      <c r="A128" s="53" t="s">
        <v>125</v>
      </c>
      <c r="B128" s="54" t="s">
        <v>126</v>
      </c>
      <c r="C128" s="83">
        <f>C129</f>
        <v>10000</v>
      </c>
      <c r="D128" s="83">
        <f>D129</f>
        <v>10000</v>
      </c>
      <c r="E128" s="83">
        <f>E129</f>
        <v>0</v>
      </c>
      <c r="F128" s="83">
        <f>(E128*100)/D128</f>
        <v>0</v>
      </c>
    </row>
    <row r="129" spans="1:6" x14ac:dyDescent="0.2">
      <c r="A129" s="55" t="s">
        <v>129</v>
      </c>
      <c r="B129" s="56" t="s">
        <v>130</v>
      </c>
      <c r="C129" s="84">
        <v>10000</v>
      </c>
      <c r="D129" s="84">
        <v>10000</v>
      </c>
      <c r="E129" s="84">
        <v>0</v>
      </c>
      <c r="F129" s="84"/>
    </row>
    <row r="130" spans="1:6" x14ac:dyDescent="0.2">
      <c r="A130" s="49" t="s">
        <v>166</v>
      </c>
      <c r="B130" s="50" t="s">
        <v>167</v>
      </c>
      <c r="C130" s="80">
        <f t="shared" ref="C130:E132" si="4">C131</f>
        <v>0</v>
      </c>
      <c r="D130" s="80">
        <f t="shared" si="4"/>
        <v>0</v>
      </c>
      <c r="E130" s="80">
        <f t="shared" si="4"/>
        <v>0</v>
      </c>
      <c r="F130" s="81" t="e">
        <f>(E130*100)/D130</f>
        <v>#DIV/0!</v>
      </c>
    </row>
    <row r="131" spans="1:6" x14ac:dyDescent="0.2">
      <c r="A131" s="51" t="s">
        <v>168</v>
      </c>
      <c r="B131" s="52" t="s">
        <v>169</v>
      </c>
      <c r="C131" s="82">
        <f t="shared" si="4"/>
        <v>0</v>
      </c>
      <c r="D131" s="82">
        <f t="shared" si="4"/>
        <v>0</v>
      </c>
      <c r="E131" s="82">
        <f t="shared" si="4"/>
        <v>0</v>
      </c>
      <c r="F131" s="81" t="e">
        <f>(E131*100)/D131</f>
        <v>#DIV/0!</v>
      </c>
    </row>
    <row r="132" spans="1:6" x14ac:dyDescent="0.2">
      <c r="A132" s="53" t="s">
        <v>170</v>
      </c>
      <c r="B132" s="54" t="s">
        <v>171</v>
      </c>
      <c r="C132" s="83">
        <f t="shared" si="4"/>
        <v>0</v>
      </c>
      <c r="D132" s="83">
        <f t="shared" si="4"/>
        <v>0</v>
      </c>
      <c r="E132" s="83">
        <f t="shared" si="4"/>
        <v>0</v>
      </c>
      <c r="F132" s="83" t="e">
        <f>(E132*100)/D132</f>
        <v>#DIV/0!</v>
      </c>
    </row>
    <row r="133" spans="1:6" x14ac:dyDescent="0.2">
      <c r="A133" s="55" t="s">
        <v>178</v>
      </c>
      <c r="B133" s="56" t="s">
        <v>179</v>
      </c>
      <c r="C133" s="84">
        <v>0</v>
      </c>
      <c r="D133" s="84">
        <v>0</v>
      </c>
      <c r="E133" s="84">
        <v>0</v>
      </c>
      <c r="F133" s="84"/>
    </row>
    <row r="134" spans="1:6" x14ac:dyDescent="0.2">
      <c r="A134" s="49" t="s">
        <v>50</v>
      </c>
      <c r="B134" s="50" t="s">
        <v>51</v>
      </c>
      <c r="C134" s="80">
        <f t="shared" ref="C134:E135" si="5">C135</f>
        <v>194000</v>
      </c>
      <c r="D134" s="80">
        <f t="shared" si="5"/>
        <v>194000</v>
      </c>
      <c r="E134" s="80">
        <f t="shared" si="5"/>
        <v>102437.41</v>
      </c>
      <c r="F134" s="81">
        <f>(E134*100)/D134</f>
        <v>52.802788659793812</v>
      </c>
    </row>
    <row r="135" spans="1:6" x14ac:dyDescent="0.2">
      <c r="A135" s="51" t="s">
        <v>52</v>
      </c>
      <c r="B135" s="52" t="s">
        <v>53</v>
      </c>
      <c r="C135" s="82">
        <f t="shared" si="5"/>
        <v>194000</v>
      </c>
      <c r="D135" s="82">
        <f t="shared" si="5"/>
        <v>194000</v>
      </c>
      <c r="E135" s="82">
        <f t="shared" si="5"/>
        <v>102437.41</v>
      </c>
      <c r="F135" s="81">
        <f>(E135*100)/D135</f>
        <v>52.802788659793812</v>
      </c>
    </row>
    <row r="136" spans="1:6" ht="25.5" x14ac:dyDescent="0.2">
      <c r="A136" s="53" t="s">
        <v>54</v>
      </c>
      <c r="B136" s="54" t="s">
        <v>55</v>
      </c>
      <c r="C136" s="83">
        <f>C137+C138</f>
        <v>194000</v>
      </c>
      <c r="D136" s="83">
        <f>D137+D138</f>
        <v>194000</v>
      </c>
      <c r="E136" s="83">
        <f>E137+E138</f>
        <v>102437.41</v>
      </c>
      <c r="F136" s="83">
        <f>(E136*100)/D136</f>
        <v>52.802788659793812</v>
      </c>
    </row>
    <row r="137" spans="1:6" ht="25.5" x14ac:dyDescent="0.2">
      <c r="A137" s="55" t="s">
        <v>56</v>
      </c>
      <c r="B137" s="56" t="s">
        <v>57</v>
      </c>
      <c r="C137" s="84">
        <v>194000</v>
      </c>
      <c r="D137" s="84">
        <v>194000</v>
      </c>
      <c r="E137" s="84">
        <v>17982.03</v>
      </c>
      <c r="F137" s="84"/>
    </row>
    <row r="138" spans="1:6" ht="25.5" x14ac:dyDescent="0.2">
      <c r="A138" s="55" t="s">
        <v>58</v>
      </c>
      <c r="B138" s="56" t="s">
        <v>59</v>
      </c>
      <c r="C138" s="84">
        <v>0</v>
      </c>
      <c r="D138" s="84">
        <v>0</v>
      </c>
      <c r="E138" s="84">
        <v>84455.38</v>
      </c>
      <c r="F138" s="84"/>
    </row>
    <row r="139" spans="1:6" x14ac:dyDescent="0.2">
      <c r="A139" s="48" t="s">
        <v>208</v>
      </c>
      <c r="B139" s="48" t="s">
        <v>218</v>
      </c>
      <c r="C139" s="78"/>
      <c r="D139" s="78"/>
      <c r="E139" s="78"/>
      <c r="F139" s="79" t="e">
        <f>(E139*100)/D139</f>
        <v>#DIV/0!</v>
      </c>
    </row>
    <row r="140" spans="1:6" s="57" customFormat="1" x14ac:dyDescent="0.2"/>
    <row r="141" spans="1:6" s="57" customFormat="1" x14ac:dyDescent="0.2"/>
    <row r="142" spans="1:6" s="57" customFormat="1" x14ac:dyDescent="0.2"/>
    <row r="143" spans="1:6" s="57" customFormat="1" x14ac:dyDescent="0.2"/>
    <row r="144" spans="1:6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s="57" customFormat="1" x14ac:dyDescent="0.2"/>
    <row r="1267" spans="1:3" s="57" customFormat="1" x14ac:dyDescent="0.2"/>
    <row r="1268" spans="1:3" s="57" customFormat="1" x14ac:dyDescent="0.2"/>
    <row r="1269" spans="1:3" s="57" customFormat="1" x14ac:dyDescent="0.2"/>
    <row r="1270" spans="1:3" s="57" customFormat="1" x14ac:dyDescent="0.2"/>
    <row r="1271" spans="1:3" s="57" customFormat="1" x14ac:dyDescent="0.2"/>
    <row r="1272" spans="1:3" s="57" customFormat="1" x14ac:dyDescent="0.2"/>
    <row r="1273" spans="1:3" s="57" customFormat="1" x14ac:dyDescent="0.2"/>
    <row r="1274" spans="1:3" s="57" customFormat="1" x14ac:dyDescent="0.2"/>
    <row r="1275" spans="1:3" s="57" customFormat="1" x14ac:dyDescent="0.2"/>
    <row r="1276" spans="1:3" s="57" customFormat="1" x14ac:dyDescent="0.2"/>
    <row r="1277" spans="1:3" s="57" customFormat="1" x14ac:dyDescent="0.2"/>
    <row r="1278" spans="1:3" s="57" customFormat="1" x14ac:dyDescent="0.2"/>
    <row r="1279" spans="1:3" s="57" customFormat="1" x14ac:dyDescent="0.2"/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57"/>
      <c r="B1312" s="57"/>
      <c r="C1312" s="57"/>
    </row>
    <row r="1313" spans="1:3" x14ac:dyDescent="0.2">
      <c r="A1313" s="57"/>
      <c r="B1313" s="57"/>
      <c r="C1313" s="57"/>
    </row>
    <row r="1314" spans="1:3" x14ac:dyDescent="0.2">
      <c r="A1314" s="57"/>
      <c r="B1314" s="57"/>
      <c r="C1314" s="57"/>
    </row>
    <row r="1315" spans="1:3" x14ac:dyDescent="0.2">
      <c r="A1315" s="57"/>
      <c r="B1315" s="57"/>
      <c r="C1315" s="57"/>
    </row>
    <row r="1316" spans="1:3" x14ac:dyDescent="0.2">
      <c r="A1316" s="57"/>
      <c r="B1316" s="57"/>
      <c r="C1316" s="57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pans="1:3" x14ac:dyDescent="0.2">
      <c r="A1329" s="40"/>
      <c r="B1329" s="40"/>
      <c r="C1329" s="40"/>
    </row>
    <row r="1330" spans="1:3" x14ac:dyDescent="0.2">
      <c r="A1330" s="40"/>
      <c r="B1330" s="40"/>
      <c r="C1330" s="40"/>
    </row>
    <row r="1331" spans="1:3" x14ac:dyDescent="0.2">
      <c r="A1331" s="40"/>
      <c r="B1331" s="40"/>
      <c r="C1331" s="40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  <row r="7921" spans="1:3" x14ac:dyDescent="0.2">
      <c r="A7921" s="40"/>
      <c r="B7921" s="40"/>
      <c r="C7921" s="40"/>
    </row>
    <row r="7922" spans="1:3" x14ac:dyDescent="0.2">
      <c r="A7922" s="40"/>
      <c r="B7922" s="40"/>
      <c r="C7922" s="40"/>
    </row>
    <row r="7923" spans="1:3" x14ac:dyDescent="0.2">
      <c r="A7923" s="40"/>
      <c r="B7923" s="40"/>
      <c r="C7923" s="40"/>
    </row>
    <row r="7924" spans="1:3" x14ac:dyDescent="0.2">
      <c r="A7924" s="40"/>
      <c r="B7924" s="40"/>
      <c r="C7924" s="40"/>
    </row>
    <row r="7925" spans="1:3" x14ac:dyDescent="0.2">
      <c r="A7925" s="40"/>
      <c r="B7925" s="40"/>
      <c r="C7925" s="40"/>
    </row>
    <row r="7926" spans="1:3" x14ac:dyDescent="0.2">
      <c r="A7926" s="40"/>
      <c r="B7926" s="40"/>
      <c r="C7926" s="40"/>
    </row>
    <row r="7927" spans="1:3" x14ac:dyDescent="0.2">
      <c r="A7927" s="40"/>
      <c r="B7927" s="40"/>
      <c r="C7927" s="40"/>
    </row>
    <row r="7928" spans="1:3" x14ac:dyDescent="0.2">
      <c r="A7928" s="40"/>
      <c r="B7928" s="40"/>
      <c r="C7928" s="40"/>
    </row>
    <row r="7929" spans="1:3" x14ac:dyDescent="0.2">
      <c r="A7929" s="40"/>
      <c r="B7929" s="40"/>
      <c r="C7929" s="40"/>
    </row>
    <row r="7930" spans="1:3" x14ac:dyDescent="0.2">
      <c r="A7930" s="40"/>
      <c r="B7930" s="40"/>
      <c r="C7930" s="40"/>
    </row>
    <row r="7931" spans="1:3" x14ac:dyDescent="0.2">
      <c r="A7931" s="40"/>
      <c r="B7931" s="40"/>
      <c r="C7931" s="40"/>
    </row>
    <row r="7932" spans="1:3" x14ac:dyDescent="0.2">
      <c r="A7932" s="40"/>
      <c r="B7932" s="40"/>
      <c r="C7932" s="40"/>
    </row>
    <row r="7933" spans="1:3" x14ac:dyDescent="0.2">
      <c r="A7933" s="40"/>
      <c r="B7933" s="40"/>
      <c r="C7933" s="40"/>
    </row>
    <row r="7934" spans="1:3" x14ac:dyDescent="0.2">
      <c r="A7934" s="40"/>
      <c r="B7934" s="40"/>
      <c r="C7934" s="40"/>
    </row>
    <row r="7935" spans="1:3" x14ac:dyDescent="0.2">
      <c r="A7935" s="40"/>
      <c r="B7935" s="40"/>
      <c r="C7935" s="40"/>
    </row>
    <row r="7936" spans="1:3" x14ac:dyDescent="0.2">
      <c r="A7936" s="40"/>
      <c r="B7936" s="40"/>
      <c r="C7936" s="40"/>
    </row>
    <row r="7937" spans="1:3" x14ac:dyDescent="0.2">
      <c r="A7937" s="40"/>
      <c r="B7937" s="40"/>
      <c r="C7937" s="40"/>
    </row>
    <row r="7938" spans="1:3" x14ac:dyDescent="0.2">
      <c r="A7938" s="40"/>
      <c r="B7938" s="40"/>
      <c r="C7938" s="40"/>
    </row>
    <row r="7939" spans="1:3" x14ac:dyDescent="0.2">
      <c r="A7939" s="40"/>
      <c r="B7939" s="40"/>
      <c r="C7939" s="40"/>
    </row>
    <row r="7940" spans="1:3" x14ac:dyDescent="0.2">
      <c r="A7940" s="40"/>
      <c r="B7940" s="40"/>
      <c r="C7940" s="40"/>
    </row>
    <row r="7941" spans="1:3" x14ac:dyDescent="0.2">
      <c r="A7941" s="40"/>
      <c r="B7941" s="40"/>
      <c r="C7941" s="40"/>
    </row>
    <row r="7942" spans="1:3" x14ac:dyDescent="0.2">
      <c r="A7942" s="40"/>
      <c r="B7942" s="40"/>
      <c r="C7942" s="40"/>
    </row>
    <row r="7943" spans="1:3" x14ac:dyDescent="0.2">
      <c r="A7943" s="40"/>
      <c r="B7943" s="40"/>
      <c r="C7943" s="40"/>
    </row>
    <row r="7944" spans="1:3" x14ac:dyDescent="0.2">
      <c r="A7944" s="40"/>
      <c r="B7944" s="40"/>
      <c r="C7944" s="40"/>
    </row>
    <row r="7945" spans="1:3" x14ac:dyDescent="0.2">
      <c r="A7945" s="40"/>
      <c r="B7945" s="40"/>
      <c r="C7945" s="40"/>
    </row>
    <row r="7946" spans="1:3" x14ac:dyDescent="0.2">
      <c r="A7946" s="40"/>
      <c r="B7946" s="40"/>
      <c r="C7946" s="40"/>
    </row>
    <row r="7947" spans="1:3" x14ac:dyDescent="0.2">
      <c r="A7947" s="40"/>
      <c r="B7947" s="40"/>
      <c r="C7947" s="40"/>
    </row>
    <row r="7948" spans="1:3" x14ac:dyDescent="0.2">
      <c r="A7948" s="40"/>
      <c r="B7948" s="40"/>
      <c r="C7948" s="40"/>
    </row>
    <row r="7949" spans="1:3" x14ac:dyDescent="0.2">
      <c r="A7949" s="40"/>
      <c r="B7949" s="40"/>
      <c r="C7949" s="40"/>
    </row>
    <row r="7950" spans="1:3" x14ac:dyDescent="0.2">
      <c r="A7950" s="40"/>
      <c r="B7950" s="40"/>
      <c r="C7950" s="40"/>
    </row>
    <row r="7951" spans="1:3" x14ac:dyDescent="0.2">
      <c r="A7951" s="40"/>
      <c r="B7951" s="40"/>
      <c r="C7951" s="40"/>
    </row>
    <row r="7952" spans="1:3" x14ac:dyDescent="0.2">
      <c r="A7952" s="40"/>
      <c r="B7952" s="40"/>
      <c r="C7952" s="40"/>
    </row>
    <row r="7953" spans="1:3" x14ac:dyDescent="0.2">
      <c r="A7953" s="40"/>
      <c r="B7953" s="40"/>
      <c r="C7953" s="40"/>
    </row>
    <row r="7954" spans="1:3" x14ac:dyDescent="0.2">
      <c r="A7954" s="40"/>
      <c r="B7954" s="40"/>
      <c r="C7954" s="40"/>
    </row>
    <row r="7955" spans="1:3" x14ac:dyDescent="0.2">
      <c r="A7955" s="40"/>
      <c r="B7955" s="40"/>
      <c r="C7955" s="40"/>
    </row>
    <row r="7956" spans="1:3" x14ac:dyDescent="0.2">
      <c r="A7956" s="40"/>
      <c r="B7956" s="40"/>
      <c r="C7956" s="40"/>
    </row>
    <row r="7957" spans="1:3" x14ac:dyDescent="0.2">
      <c r="A7957" s="40"/>
      <c r="B7957" s="40"/>
      <c r="C7957" s="40"/>
    </row>
    <row r="7958" spans="1:3" x14ac:dyDescent="0.2">
      <c r="A7958" s="40"/>
      <c r="B7958" s="40"/>
      <c r="C7958" s="40"/>
    </row>
    <row r="7959" spans="1:3" x14ac:dyDescent="0.2">
      <c r="A7959" s="40"/>
      <c r="B7959" s="40"/>
      <c r="C7959" s="40"/>
    </row>
    <row r="7960" spans="1:3" x14ac:dyDescent="0.2">
      <c r="A7960" s="40"/>
      <c r="B7960" s="40"/>
      <c r="C7960" s="40"/>
    </row>
    <row r="7961" spans="1:3" x14ac:dyDescent="0.2">
      <c r="A7961" s="40"/>
      <c r="B7961" s="40"/>
      <c r="C7961" s="40"/>
    </row>
    <row r="7962" spans="1:3" x14ac:dyDescent="0.2">
      <c r="A7962" s="40"/>
      <c r="B7962" s="40"/>
      <c r="C7962" s="40"/>
    </row>
    <row r="7963" spans="1:3" x14ac:dyDescent="0.2">
      <c r="A7963" s="40"/>
      <c r="B7963" s="40"/>
      <c r="C7963" s="40"/>
    </row>
    <row r="7964" spans="1:3" x14ac:dyDescent="0.2">
      <c r="A7964" s="40"/>
      <c r="B7964" s="40"/>
      <c r="C7964" s="40"/>
    </row>
    <row r="7965" spans="1:3" x14ac:dyDescent="0.2">
      <c r="A7965" s="40"/>
      <c r="B7965" s="40"/>
      <c r="C7965" s="40"/>
    </row>
    <row r="7966" spans="1:3" x14ac:dyDescent="0.2">
      <c r="A7966" s="40"/>
      <c r="B7966" s="40"/>
      <c r="C7966" s="40"/>
    </row>
    <row r="7967" spans="1:3" x14ac:dyDescent="0.2">
      <c r="A7967" s="40"/>
      <c r="B7967" s="40"/>
      <c r="C7967" s="40"/>
    </row>
    <row r="7968" spans="1:3" x14ac:dyDescent="0.2">
      <c r="A7968" s="40"/>
      <c r="B7968" s="40"/>
      <c r="C7968" s="40"/>
    </row>
    <row r="7969" spans="1:3" x14ac:dyDescent="0.2">
      <c r="A7969" s="40"/>
      <c r="B7969" s="40"/>
      <c r="C7969" s="40"/>
    </row>
    <row r="7970" spans="1:3" x14ac:dyDescent="0.2">
      <c r="A7970" s="40"/>
      <c r="B7970" s="40"/>
      <c r="C7970" s="40"/>
    </row>
    <row r="7971" spans="1:3" x14ac:dyDescent="0.2">
      <c r="A7971" s="40"/>
      <c r="B7971" s="40"/>
      <c r="C7971" s="40"/>
    </row>
    <row r="7972" spans="1:3" x14ac:dyDescent="0.2">
      <c r="A7972" s="40"/>
      <c r="B7972" s="40"/>
      <c r="C7972" s="40"/>
    </row>
    <row r="7973" spans="1:3" x14ac:dyDescent="0.2">
      <c r="A7973" s="40"/>
      <c r="B7973" s="40"/>
      <c r="C7973" s="40"/>
    </row>
    <row r="7974" spans="1:3" x14ac:dyDescent="0.2">
      <c r="A7974" s="40"/>
      <c r="B7974" s="40"/>
      <c r="C7974" s="40"/>
    </row>
    <row r="7975" spans="1:3" x14ac:dyDescent="0.2">
      <c r="A7975" s="40"/>
      <c r="B7975" s="40"/>
      <c r="C7975" s="40"/>
    </row>
    <row r="7976" spans="1:3" x14ac:dyDescent="0.2">
      <c r="A7976" s="40"/>
      <c r="B7976" s="40"/>
      <c r="C7976" s="40"/>
    </row>
    <row r="7977" spans="1:3" x14ac:dyDescent="0.2">
      <c r="A7977" s="40"/>
      <c r="B7977" s="40"/>
      <c r="C7977" s="40"/>
    </row>
    <row r="7978" spans="1:3" x14ac:dyDescent="0.2">
      <c r="A7978" s="40"/>
      <c r="B7978" s="40"/>
      <c r="C7978" s="40"/>
    </row>
    <row r="7979" spans="1:3" x14ac:dyDescent="0.2">
      <c r="A7979" s="40"/>
      <c r="B7979" s="40"/>
      <c r="C7979" s="40"/>
    </row>
    <row r="7980" spans="1:3" x14ac:dyDescent="0.2">
      <c r="A7980" s="40"/>
      <c r="B7980" s="40"/>
      <c r="C7980" s="40"/>
    </row>
    <row r="7981" spans="1:3" x14ac:dyDescent="0.2">
      <c r="A7981" s="40"/>
      <c r="B7981" s="40"/>
      <c r="C7981" s="40"/>
    </row>
    <row r="7982" spans="1:3" x14ac:dyDescent="0.2">
      <c r="A7982" s="40"/>
      <c r="B7982" s="40"/>
      <c r="C7982" s="40"/>
    </row>
    <row r="7983" spans="1:3" x14ac:dyDescent="0.2">
      <c r="A7983" s="40"/>
      <c r="B7983" s="40"/>
      <c r="C7983" s="40"/>
    </row>
    <row r="7984" spans="1:3" x14ac:dyDescent="0.2">
      <c r="A7984" s="40"/>
      <c r="B7984" s="40"/>
      <c r="C7984" s="40"/>
    </row>
    <row r="7985" spans="1:3" x14ac:dyDescent="0.2">
      <c r="A7985" s="40"/>
      <c r="B7985" s="40"/>
      <c r="C7985" s="40"/>
    </row>
    <row r="7986" spans="1:3" x14ac:dyDescent="0.2">
      <c r="A7986" s="40"/>
      <c r="B7986" s="40"/>
      <c r="C7986" s="40"/>
    </row>
    <row r="7987" spans="1:3" x14ac:dyDescent="0.2">
      <c r="A7987" s="40"/>
      <c r="B7987" s="40"/>
      <c r="C7987" s="40"/>
    </row>
    <row r="7988" spans="1:3" x14ac:dyDescent="0.2">
      <c r="A7988" s="40"/>
      <c r="B7988" s="40"/>
      <c r="C7988" s="40"/>
    </row>
    <row r="7989" spans="1:3" x14ac:dyDescent="0.2">
      <c r="A7989" s="40"/>
      <c r="B7989" s="40"/>
      <c r="C7989" s="40"/>
    </row>
    <row r="7990" spans="1:3" x14ac:dyDescent="0.2">
      <c r="A7990" s="40"/>
      <c r="B7990" s="40"/>
      <c r="C7990" s="40"/>
    </row>
    <row r="7991" spans="1:3" x14ac:dyDescent="0.2">
      <c r="A7991" s="40"/>
      <c r="B7991" s="40"/>
      <c r="C7991" s="40"/>
    </row>
    <row r="7992" spans="1:3" x14ac:dyDescent="0.2">
      <c r="A7992" s="40"/>
      <c r="B7992" s="40"/>
      <c r="C7992" s="40"/>
    </row>
    <row r="7993" spans="1:3" x14ac:dyDescent="0.2">
      <c r="A7993" s="40"/>
      <c r="B7993" s="40"/>
      <c r="C7993" s="40"/>
    </row>
    <row r="7994" spans="1:3" x14ac:dyDescent="0.2">
      <c r="A7994" s="40"/>
      <c r="B7994" s="40"/>
      <c r="C7994" s="40"/>
    </row>
    <row r="7995" spans="1:3" x14ac:dyDescent="0.2">
      <c r="A7995" s="40"/>
      <c r="B7995" s="40"/>
      <c r="C7995" s="40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Marijuča Pinezić</cp:lastModifiedBy>
  <cp:lastPrinted>2025-07-30T09:44:52Z</cp:lastPrinted>
  <dcterms:created xsi:type="dcterms:W3CDTF">2022-08-12T12:51:27Z</dcterms:created>
  <dcterms:modified xsi:type="dcterms:W3CDTF">2025-07-30T09:44:55Z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